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1. AQUISIÇÕES\ADC\2026\ADC 16267 Implantação Infraestrutura Greenfield SC 143791\2 - DOC ADICIONAIS, TERMO DE REFERENCIA e ANEXOS\"/>
    </mc:Choice>
  </mc:AlternateContent>
  <xr:revisionPtr revIDLastSave="0" documentId="8_{2E7A0C8F-0205-42F9-953E-833DC2838229}" xr6:coauthVersionLast="47" xr6:coauthVersionMax="47" xr10:uidLastSave="{00000000-0000-0000-0000-000000000000}"/>
  <bookViews>
    <workbookView xWindow="-110" yWindow="-110" windowWidth="19420" windowHeight="10300" firstSheet="3" activeTab="8" xr2:uid="{00000000-000D-0000-FFFF-FFFF00000000}"/>
  </bookViews>
  <sheets>
    <sheet name="Instrucoes" sheetId="1" r:id="rId1"/>
    <sheet name="Itens_Precos" sheetId="2" r:id="rId2"/>
    <sheet name="Ficha_Tecnica" sheetId="3" r:id="rId3"/>
    <sheet name="Requisitos_HW" sheetId="4" r:id="rId4"/>
    <sheet name="Storage_SAN" sheetId="5" r:id="rId5"/>
    <sheet name="Software" sheetId="6" r:id="rId6"/>
    <sheet name="Servicos_Aceite" sheetId="7" r:id="rId7"/>
    <sheet name="Declaracoes" sheetId="8" r:id="rId8"/>
    <sheet name="Matriz_Avaliacao" sheetId="9" r:id="rId9"/>
    <sheet name="Listas" sheetId="10" r:id="rId10"/>
    <sheet name="Revisao_Consistencia" sheetId="11" r:id="rId1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2" l="1"/>
  <c r="M14" i="2"/>
  <c r="M15" i="2"/>
  <c r="M16" i="2"/>
  <c r="M17" i="2"/>
  <c r="M13" i="2"/>
  <c r="M18" i="2"/>
  <c r="E8" i="9"/>
  <c r="F8" i="9"/>
  <c r="B8" i="9"/>
  <c r="E7" i="9"/>
  <c r="F7" i="9"/>
  <c r="B7" i="9"/>
  <c r="E6" i="9"/>
  <c r="F6" i="9"/>
  <c r="B6" i="9"/>
  <c r="E5" i="9"/>
  <c r="B5" i="9"/>
  <c r="H16" i="7"/>
  <c r="F16" i="7"/>
  <c r="J15" i="7"/>
  <c r="J14" i="7"/>
  <c r="J13" i="7"/>
  <c r="J12" i="7"/>
  <c r="J11" i="7"/>
  <c r="J10" i="7"/>
  <c r="J9" i="7"/>
  <c r="J8" i="7"/>
  <c r="J7" i="7"/>
  <c r="J6" i="7"/>
  <c r="J5" i="7"/>
  <c r="H84" i="6"/>
  <c r="F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H18" i="5"/>
  <c r="F18" i="5"/>
  <c r="J16" i="5"/>
  <c r="J15" i="5"/>
  <c r="J14" i="5"/>
  <c r="J13" i="5"/>
  <c r="J12" i="5"/>
  <c r="J11" i="5"/>
  <c r="J10" i="5"/>
  <c r="J9" i="5"/>
  <c r="J8" i="5"/>
  <c r="J7" i="5"/>
  <c r="J6" i="5"/>
  <c r="J5" i="5"/>
  <c r="H24" i="4"/>
  <c r="F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K17" i="2"/>
  <c r="K16" i="2"/>
  <c r="K15" i="2"/>
  <c r="K14" i="2"/>
  <c r="K13" i="2"/>
  <c r="K8" i="2"/>
  <c r="K7" i="2"/>
  <c r="K6" i="2"/>
  <c r="K5" i="2"/>
  <c r="K10" i="2"/>
  <c r="K18" i="2"/>
  <c r="C5" i="9"/>
  <c r="J24" i="4"/>
  <c r="C6" i="9"/>
  <c r="J18" i="5"/>
  <c r="C7" i="9"/>
  <c r="J84" i="6"/>
  <c r="C8" i="9"/>
  <c r="J16" i="7"/>
  <c r="B10" i="9"/>
  <c r="D5" i="9"/>
  <c r="E10" i="9"/>
  <c r="F10" i="9"/>
  <c r="F5" i="9"/>
  <c r="D6" i="9"/>
  <c r="D7" i="9"/>
  <c r="D8" i="9"/>
  <c r="C10" i="9"/>
  <c r="D10" i="9"/>
</calcChain>
</file>

<file path=xl/sharedStrings.xml><?xml version="1.0" encoding="utf-8"?>
<sst xmlns="http://schemas.openxmlformats.org/spreadsheetml/2006/main" count="1235" uniqueCount="704">
  <si>
    <t>Anexo Técnico — Infraestrutura Greenfield RNP</t>
  </si>
  <si>
    <t>Planilha para resposta técnica, comprovação, pontuação e classificação das propostas.</t>
  </si>
  <si>
    <t>Tópico</t>
  </si>
  <si>
    <t>Instrução</t>
  </si>
  <si>
    <t>Como preencher</t>
  </si>
  <si>
    <t>Preencha apenas os campos em amarelo: resposta do proponente, atendimento, evidências, valores ofertados e observações. Não altere requisitos, pesos ou fórmulas.</t>
  </si>
  <si>
    <t>Atendimento</t>
  </si>
  <si>
    <t>Use: Sim = atende integralmente; Parcial = atende com ressalvas objetivas; Não = não atende; N/A = não aplicável, quando tecnicamente justificado.</t>
  </si>
  <si>
    <t>Obrigatórios</t>
  </si>
  <si>
    <t>Todo requisito obrigatório deve ser marcado como Sim e acompanhado de evidência suficiente. Requisito obrigatório marcado como Parcial, Não, N/A ou em branco será contado como pendência técnica.</t>
  </si>
  <si>
    <t>Pontuação</t>
  </si>
  <si>
    <t>A pontuação é calculada automaticamente: Sim = 100% do peso; Parcial = 50% do peso; Não/N/A/branco = 0. Requisitos desejáveis pontuam para classificação técnica.</t>
  </si>
  <si>
    <t>Evidências</t>
  </si>
  <si>
    <t>Informe referência objetiva: datasheet, página, part number, matriz de compatibilidade, declaração do fabricante, contrato de suporte, relatório de teste ou documentação oficial.</t>
  </si>
  <si>
    <t>Escopo</t>
  </si>
  <si>
    <t>Os valores de hardware devem respeitar os tetos unitários e total da aba Itens_Precos. Software, subscrições, suporte, serviços de implantação, operação assistida, deslocamentos e demais despesas necessárias devem ser discriminados na proposta e nos itens adicionais da planilha.</t>
  </si>
  <si>
    <t>Localidades</t>
  </si>
  <si>
    <t>A implantação deverá contemplar CND/DF, CND/CE e cinco PoPs regionais, sendo uma implantação por região do país, em capital definida pela RNP.</t>
  </si>
  <si>
    <t>Neutralidade técnica</t>
  </si>
  <si>
    <t>A avaliação deve considerar requisitos funcionais, desempenho, interoperabilidade, suporte e equivalência técnica, sem dependência de marca específica.</t>
  </si>
  <si>
    <t>Itens, Quantitativos e Preços Máximos</t>
  </si>
  <si>
    <t>Os valores máximos unitários e totais desta aba aplicam-se aos itens de hardware. A proposta deverá discriminar também software, subscrições, suporte, serviços de implantação, operação assistida, deslocamentos e demais despesas necessárias à entrega integral da solução. A ausência de preço discriminado para item necessário poderá caracterizar proposta incompleta.</t>
  </si>
  <si>
    <t>Item</t>
  </si>
  <si>
    <t>Quantidade</t>
  </si>
  <si>
    <t>CPU / Processamento (Mínimo)</t>
  </si>
  <si>
    <t>Memória (Mínimo)</t>
  </si>
  <si>
    <t>Disco / Armazenamento (Mínimo)</t>
  </si>
  <si>
    <t>Rede / Conectividade (Mínimo)</t>
  </si>
  <si>
    <t xml:space="preserve"> </t>
  </si>
  <si>
    <t xml:space="preserve">  </t>
  </si>
  <si>
    <t>Fabricante / Modelo proposto</t>
  </si>
  <si>
    <t>Valor unitário ofertado DDP</t>
  </si>
  <si>
    <t>Valor total ofertado DDP</t>
  </si>
  <si>
    <t>Valor unitário ofertado FOB</t>
  </si>
  <si>
    <t>Valor total ofertado FOB</t>
  </si>
  <si>
    <t>Suporte 60 meses incluso?</t>
  </si>
  <si>
    <t>Observações / evidências</t>
  </si>
  <si>
    <t>Servidor PoP</t>
  </si>
  <si>
    <t>1 soquete populado; expansão por segundo soquete ou alternativa tecnicamente equivalente</t>
  </si>
  <si>
    <t>64 GB</t>
  </si>
  <si>
    <t>3,8 TB bruto all-flash</t>
  </si>
  <si>
    <t>2x 10/25 GbE; 2x 100 GbE; 1x gerência OOB</t>
  </si>
  <si>
    <t>N/A</t>
  </si>
  <si>
    <t>Servidor CND-AMD64</t>
  </si>
  <si>
    <t>2 soquetes populados</t>
  </si>
  <si>
    <t>256 GB</t>
  </si>
  <si>
    <t>2 SSD em RAID 1</t>
  </si>
  <si>
    <t>4x 100 GbE; 1x gerência OOB</t>
  </si>
  <si>
    <t>Servidor CND-ARM64</t>
  </si>
  <si>
    <t>3,8 TB bruto all-flash NVMe</t>
  </si>
  <si>
    <t>2x 10/25 GbE; 1x gerência OOB</t>
  </si>
  <si>
    <t>Storage all-flash</t>
  </si>
  <si>
    <t>Não aplicável</t>
  </si>
  <si>
    <t>45 TB capacidade efetiva all-flash</t>
  </si>
  <si>
    <t>InfiniBand, Fibre Channel ou Ethernet dedicada equivalente, conforme arquitetura</t>
  </si>
  <si>
    <t>TOTAL Hardware</t>
  </si>
  <si>
    <t>Itens adicionais obrigatórios a precificar</t>
  </si>
  <si>
    <t>Software de virtualização e subscrições por 60 meses</t>
  </si>
  <si>
    <t>Licenças, subscrições, atualizações e suporte</t>
  </si>
  <si>
    <t>KVM, HA, API, IaC, integrações e suporte</t>
  </si>
  <si>
    <t>Serviços de implantação e configuração</t>
  </si>
  <si>
    <t>Serviços especializados</t>
  </si>
  <si>
    <t>CND/DF, CND/CE e cinco PoPs</t>
  </si>
  <si>
    <t>Operação assistida e transferência de conhecimento</t>
  </si>
  <si>
    <t>Operação, manutenção e troubleshooting</t>
  </si>
  <si>
    <t>Deslocamentos, logística e despesas de instalação</t>
  </si>
  <si>
    <t>Despesas necessárias</t>
  </si>
  <si>
    <t>Todas as localidades previstas</t>
  </si>
  <si>
    <t>Outros itens necessários à entrega integral</t>
  </si>
  <si>
    <t>Itens não individualizados</t>
  </si>
  <si>
    <t>Declarar escopo e evidências</t>
  </si>
  <si>
    <t>TOTAL Proposta</t>
  </si>
  <si>
    <t>Ficha Técnica Detalhada dos Equipamentos</t>
  </si>
  <si>
    <t>A proponente deve preencher as características ofertadas e anexar evidências técnicas verificáveis.</t>
  </si>
  <si>
    <t>Categoria</t>
  </si>
  <si>
    <t>Campo técnico</t>
  </si>
  <si>
    <t>Mínimo / Requisito</t>
  </si>
  <si>
    <t>Resposta do proponente</t>
  </si>
  <si>
    <t>Unidade / formato</t>
  </si>
  <si>
    <t>Observação de cálculo ou validação</t>
  </si>
  <si>
    <t>Evidência</t>
  </si>
  <si>
    <t>Arquitetura de CPU</t>
  </si>
  <si>
    <t>Informar arquitetura ofertada; CND-AMD64 deve ser x86_64/AMD64; CND-ARM64 deve ser ARM64.</t>
  </si>
  <si>
    <t>texto</t>
  </si>
  <si>
    <t>Indicar fabricante, modelo e geração.</t>
  </si>
  <si>
    <t>Soquetes suportados</t>
  </si>
  <si>
    <t>Conforme requisito do item</t>
  </si>
  <si>
    <t>número</t>
  </si>
  <si>
    <t>Informar capacidade da placa-mãe.</t>
  </si>
  <si>
    <t>Soquetes populados</t>
  </si>
  <si>
    <t>Informar CPUs instaladas por servidor.</t>
  </si>
  <si>
    <t>Núcleos físicos por CPU</t>
  </si>
  <si>
    <t>Informar</t>
  </si>
  <si>
    <t>Não considerar threads lógicos.</t>
  </si>
  <si>
    <t>Clock base</t>
  </si>
  <si>
    <t>GHz</t>
  </si>
  <si>
    <t>Não considerar boost/turbo.</t>
  </si>
  <si>
    <t>Clock total sem HT</t>
  </si>
  <si>
    <t>Informar cálculo</t>
  </si>
  <si>
    <t>CPUs populadas x núcleos físicos x clock base.</t>
  </si>
  <si>
    <t>Cache L3</t>
  </si>
  <si>
    <t>MB</t>
  </si>
  <si>
    <t>Informar cache por CPU ou total por servidor.</t>
  </si>
  <si>
    <t>Memória instalada</t>
  </si>
  <si>
    <t>Conforme requisito mínimo</t>
  </si>
  <si>
    <t>GB</t>
  </si>
  <si>
    <t>Informar módulos e canais.</t>
  </si>
  <si>
    <t>Geração DDR</t>
  </si>
  <si>
    <t>DDR4/DDR5 ou superior</t>
  </si>
  <si>
    <t>Informar geração e tecnologia.</t>
  </si>
  <si>
    <t>Frequência da memória</t>
  </si>
  <si>
    <t>MT/s</t>
  </si>
  <si>
    <t>Informar frequência nominal.</t>
  </si>
  <si>
    <t>Latência da memória</t>
  </si>
  <si>
    <t>CL ou ns</t>
  </si>
  <si>
    <t>Informar metodologia usada.</t>
  </si>
  <si>
    <t>Discos flash</t>
  </si>
  <si>
    <t>capacidade e tipo</t>
  </si>
  <si>
    <t>Informar quantidade, tecnologia e capacidade.</t>
  </si>
  <si>
    <t>Interface dos discos</t>
  </si>
  <si>
    <t>NVMe, SAS/SATA SSD ou equivalente compatível</t>
  </si>
  <si>
    <t>Informar interface e protocolo.</t>
  </si>
  <si>
    <t>IOPS de leitura</t>
  </si>
  <si>
    <t>IOPS</t>
  </si>
  <si>
    <t>Informar bloco, fila e metodologia.</t>
  </si>
  <si>
    <t>IOPS de escrita</t>
  </si>
  <si>
    <t>Portas 10/25 GbE</t>
  </si>
  <si>
    <t>quantidade</t>
  </si>
  <si>
    <t>Informar se são nativas ou por placa.</t>
  </si>
  <si>
    <t>Portas 100 GbE</t>
  </si>
  <si>
    <t>Gerência out-of-band</t>
  </si>
  <si>
    <t>1 porta dedicada ou equivalente por servidor</t>
  </si>
  <si>
    <t>Sim/Não + descrição</t>
  </si>
  <si>
    <t>Informar recursos licenciados.</t>
  </si>
  <si>
    <t>Não exigido no mínimo; informar se ofertado.</t>
  </si>
  <si>
    <t>Conforme item ofertado; CND-AMD64 em x86_64/AMD64; CND-ARM64 em ARM64</t>
  </si>
  <si>
    <t>3,8 TB bruto all-flash NVMe mínimo, conforme item.</t>
  </si>
  <si>
    <t>NVMe ou tecnologia all-flash equivalente compatível com o servidor ofertado.</t>
  </si>
  <si>
    <t>Capacidade bruta</t>
  </si>
  <si>
    <t>TB</t>
  </si>
  <si>
    <t>Capacidade física total.</t>
  </si>
  <si>
    <t>Capacidade útil</t>
  </si>
  <si>
    <t>Após proteção de dados e reservas.</t>
  </si>
  <si>
    <t>Capacidade efetiva</t>
  </si>
  <si>
    <t>45 TB mínimos por solução</t>
  </si>
  <si>
    <t>Explicitar uso de redução de dados, se aplicável.</t>
  </si>
  <si>
    <t>Tipo de mídia</t>
  </si>
  <si>
    <t>All-flash</t>
  </si>
  <si>
    <t>Informar tecnologia: NVMe, SSD SAS/SATA ou equivalente.</t>
  </si>
  <si>
    <t>Controladoras</t>
  </si>
  <si>
    <t>Dual controller ou arquitetura redundante sem SPOF</t>
  </si>
  <si>
    <t>quantidade/descrição</t>
  </si>
  <si>
    <t>Indicar modo de operação.</t>
  </si>
  <si>
    <t>Protocolos front-end</t>
  </si>
  <si>
    <t>InfiniBand, Fibre Channel ou Ethernet, conforme arquitetura</t>
  </si>
  <si>
    <t>Informar velocidade, portas e protocolo.</t>
  </si>
  <si>
    <t>Multipath</t>
  </si>
  <si>
    <t>Obrigatório</t>
  </si>
  <si>
    <t>Sim/Não</t>
  </si>
  <si>
    <t>Informar driver, plugin ou método.</t>
  </si>
  <si>
    <t>IOPS leitura</t>
  </si>
  <si>
    <t>Informar metodologia.</t>
  </si>
  <si>
    <t>IOPS escrita</t>
  </si>
  <si>
    <t>Latência</t>
  </si>
  <si>
    <t>ms/µs</t>
  </si>
  <si>
    <t>Informar bloco e carga usada.</t>
  </si>
  <si>
    <t>Recursos de proteção</t>
  </si>
  <si>
    <t>RAID, erasure coding ou equivalente</t>
  </si>
  <si>
    <t>Informar política de falha suportada.</t>
  </si>
  <si>
    <t>Snapshots/clone</t>
  </si>
  <si>
    <t>Informar disponibilidade</t>
  </si>
  <si>
    <t>Indicar licença.</t>
  </si>
  <si>
    <t>Criptografia</t>
  </si>
  <si>
    <t>Indicar escopo.</t>
  </si>
  <si>
    <t>API/monitoramento</t>
  </si>
  <si>
    <t>Indicar REST, SNMP, syslog ou equivalente.</t>
  </si>
  <si>
    <t>Suporte</t>
  </si>
  <si>
    <t>60 meses</t>
  </si>
  <si>
    <t>meses</t>
  </si>
  <si>
    <t>Informar nível de suporte.</t>
  </si>
  <si>
    <t>Requisitos de Hardware</t>
  </si>
  <si>
    <t>Critérios mínimos e classificatórios para servidores, CPU, memória, discos e gerenciamento.</t>
  </si>
  <si>
    <t>ID</t>
  </si>
  <si>
    <t>Grupo</t>
  </si>
  <si>
    <t>Requisito técnico</t>
  </si>
  <si>
    <t>Tipo</t>
  </si>
  <si>
    <t>Critério de comprovação</t>
  </si>
  <si>
    <t>Peso</t>
  </si>
  <si>
    <t>Pontos obtidos</t>
  </si>
  <si>
    <t>Observações da avaliação</t>
  </si>
  <si>
    <t>HW-01</t>
  </si>
  <si>
    <t>Comum</t>
  </si>
  <si>
    <t>Servidores em formato rack, com trilhos, cabos de energia e acessórios de instalação compatíveis com as localidades.</t>
  </si>
  <si>
    <t>Datasheet, lista de materiais e proposta técnica.</t>
  </si>
  <si>
    <t>HW-02</t>
  </si>
  <si>
    <t>Equipamentos novos, sem uso anterior, em linha de fornecimento regular e com suporte oficial por 60 meses.</t>
  </si>
  <si>
    <t>Declaração da proponente/fabricante e matriz de suporte.</t>
  </si>
  <si>
    <t>HW-03</t>
  </si>
  <si>
    <t>Fornecer 5 servidores com 1 soquete populado e possibilidade de expansão por segundo soquete ou alternativa tecnicamente equivalente.</t>
  </si>
  <si>
    <t>Datasheet e part numbers.</t>
  </si>
  <si>
    <t>HW-04</t>
  </si>
  <si>
    <t>Memória instalada mínima de 64 GB por servidor.</t>
  </si>
  <si>
    <t>Ficha técnica, BOM e datasheet.</t>
  </si>
  <si>
    <t>HW-05</t>
  </si>
  <si>
    <t>Armazenamento local bruto mínimo de 3,8 TB all-flash.</t>
  </si>
  <si>
    <t>Datasheet de discos e lista de materiais.</t>
  </si>
  <si>
    <t>HW-06</t>
  </si>
  <si>
    <t>Rede mínima por servidor: 2 portas 10/25 GbE, 2 portas 100 GbE e 1 porta de gerenciamento out-of-band.</t>
  </si>
  <si>
    <t>Datasheet de NICs/LOM e portas.</t>
  </si>
  <si>
    <t>HW-07</t>
  </si>
  <si>
    <t>Fornecer 4 servidores com 2 soquetes populados por servidor.</t>
  </si>
  <si>
    <t>HW-08</t>
  </si>
  <si>
    <t>Memória instalada mínima de 256 GB por servidor.</t>
  </si>
  <si>
    <t>HW-09</t>
  </si>
  <si>
    <t>Dois discos SSD para boot em RAID 1 por servidor.</t>
  </si>
  <si>
    <t>Datasheet de discos e controladora RAID.</t>
  </si>
  <si>
    <t>HW-10</t>
  </si>
  <si>
    <t>Rede mínima por servidor: 4 portas 100 GbE e 1 porta de gerenciamento out-of-band.</t>
  </si>
  <si>
    <t>HW-11</t>
  </si>
  <si>
    <t>Fornecer 2 servidores ARM64 com 1 soquete populado e possibilidade de expansão por segundo soquete ou alternativa tecnicamente equivalente.</t>
  </si>
  <si>
    <t>HW-12</t>
  </si>
  <si>
    <t>HW-13</t>
  </si>
  <si>
    <t>Armazenamento local bruto mínimo de 3,8 TB all-flash NVMe, 2 portas 10/25 GbE e 1 porta de gerenciamento out-of-band por servidor.</t>
  </si>
  <si>
    <t>Datasheet de discos, NICs e controladora RAID.</t>
  </si>
  <si>
    <t>HW-14</t>
  </si>
  <si>
    <t>RAID</t>
  </si>
  <si>
    <t>Controladora RAID ou mecanismo equivalente de proteção/monitoramento compatível com os discos ofertados; RAID 1 é obrigatório quando indicado para discos de boot.</t>
  </si>
  <si>
    <t>Datasheet da controladora e matriz de compatibilidade.</t>
  </si>
  <si>
    <t>HW-15</t>
  </si>
  <si>
    <t>Gerenciamento</t>
  </si>
  <si>
    <t>Gerenciamento remoto out-of-band com energia remota, console, mídia virtual, inventário, diagnóstico e atualização remota.</t>
  </si>
  <si>
    <t>Datasheet/licença da controladora e tela de recursos.</t>
  </si>
  <si>
    <t>HW-16</t>
  </si>
  <si>
    <t>CPU</t>
  </si>
  <si>
    <t>Informar soma de clock total sem hyperthreading, usando clock base sem boost, além de cache L3 e geração de CPU.</t>
  </si>
  <si>
    <t>Ficha técnica preenchida e datasheet de CPU.</t>
  </si>
  <si>
    <t>HW-17</t>
  </si>
  <si>
    <t>Memória</t>
  </si>
  <si>
    <t>Informar capacidade, geração DDR, frequência, latência, módulos e possibilidade de expansão.</t>
  </si>
  <si>
    <t>Ficha técnica preenchida e datasheet de memória.</t>
  </si>
  <si>
    <t>HW-18</t>
  </si>
  <si>
    <t>Disco flash</t>
  </si>
  <si>
    <t>Informar IOPS, interface, capacidade, endurance e latência das mídias flash ofertadas.</t>
  </si>
  <si>
    <t>Datasheet de discos e metodologia de IOPS.</t>
  </si>
  <si>
    <t>HW-19</t>
  </si>
  <si>
    <t>Distribuição</t>
  </si>
  <si>
    <t>Apresentar distribuição proposta dos servidores e storages por localidade, indicando quais nós compõem clusters de CND e quais PoPs operarão em modo standalone ou clusterizado.</t>
  </si>
  <si>
    <t>Diagrama de alocação por localidade e arquitetura.</t>
  </si>
  <si>
    <t>Resumo</t>
  </si>
  <si>
    <t>Obrigatórios pendentes:</t>
  </si>
  <si>
    <t>Requisitos de Storage e SAN</t>
  </si>
  <si>
    <t>Critérios mínimos e classificatórios para armazenamento all-flash, conectividade e fabric.</t>
  </si>
  <si>
    <t>SAN-01</t>
  </si>
  <si>
    <t>Storage</t>
  </si>
  <si>
    <t>Fornecer 2 storages all-flash com capacidade útil/efetiva garantida mínima de 30 TB por solução, detalhando capacidade bruta, útil e efetiva.</t>
  </si>
  <si>
    <t>Datasheet, BOM, cálculo de capacidade bruta/útil/efetiva e premissas de redução de dados, quando aplicáveis.</t>
  </si>
  <si>
    <t>SAN-02</t>
  </si>
  <si>
    <t>Resiliência</t>
  </si>
  <si>
    <t>Arquitetura com dual controller ou redundância equivalente, sem ponto único de falha.</t>
  </si>
  <si>
    <t>Diagrama de arquitetura e datasheet.</t>
  </si>
  <si>
    <t>SAN-03</t>
  </si>
  <si>
    <t>Conectividade</t>
  </si>
  <si>
    <t>Conectividade por InfiniBand, Fibre Channel ou Ethernet dedicada equivalente, com desempenho compatível com a proposta.</t>
  </si>
  <si>
    <t>Datasheet de portas, protocolos e velocidades.</t>
  </si>
  <si>
    <t>SAN-04</t>
  </si>
  <si>
    <t>Redundância de caminhos e multipath entre hosts e storage.</t>
  </si>
  <si>
    <t>Desenho técnico, matriz de compatibilidade e procedimento.</t>
  </si>
  <si>
    <t>SAN-05</t>
  </si>
  <si>
    <t>Itens acessórios</t>
  </si>
  <si>
    <t>Incluir transceptores, cabos, switches/fabric quando necessários, fontes, trilhos, licenças e demais itens para instalação.</t>
  </si>
  <si>
    <t>Lista de materiais completa.</t>
  </si>
  <si>
    <t>SAN-06</t>
  </si>
  <si>
    <t>Proteção de dados</t>
  </si>
  <si>
    <t>Suporte a proteção contra falha de mídia, snapshots/clones, thin provisioning e recursos de eficiência quando ofertados.</t>
  </si>
  <si>
    <t>Desejável</t>
  </si>
  <si>
    <t>Datasheet e matriz de licenciamento.</t>
  </si>
  <si>
    <t>SAN-07</t>
  </si>
  <si>
    <t>Desempenho</t>
  </si>
  <si>
    <t>Informar IOPS, latência, throughput e metodologia de medição para a configuração ofertada.</t>
  </si>
  <si>
    <t>Relatório de benchmark ou datasheet técnico.</t>
  </si>
  <si>
    <t>SAN-08</t>
  </si>
  <si>
    <t>Monitoramento</t>
  </si>
  <si>
    <t>Recursos de monitoramento, alertas, API, SNMP, syslog ou equivalentes.</t>
  </si>
  <si>
    <t>Documentação de API/monitoramento.</t>
  </si>
  <si>
    <t>SAN-09</t>
  </si>
  <si>
    <t>Atualização</t>
  </si>
  <si>
    <t>Procedimento documentado de atualização de firmware e software, preferencialmente sem indisponibilidade.</t>
  </si>
  <si>
    <t>Guia do fabricante ou mantenedor.</t>
  </si>
  <si>
    <t>SAN-10</t>
  </si>
  <si>
    <t>Suporte e atualizações por 60 meses para todos os componentes de storage e SAN.</t>
  </si>
  <si>
    <t>Contrato, declaração ou SKU de suporte.</t>
  </si>
  <si>
    <t>SAN-11</t>
  </si>
  <si>
    <t>Integração</t>
  </si>
  <si>
    <t>Compatibilidade documentada com a plataforma de virtualização KVM/cluster e recursos de volume.</t>
  </si>
  <si>
    <t>Matriz de compatibilidade e guia de integração.</t>
  </si>
  <si>
    <t>SAN-12</t>
  </si>
  <si>
    <t>Energia e ambiente</t>
  </si>
  <si>
    <t>Informar consumo, dissipação térmica, requisitos de energia e condições ambientais.</t>
  </si>
  <si>
    <t>Datasheet ambiental/elétrico.</t>
  </si>
  <si>
    <t>Requisitos de Software, Virtualização e Automação</t>
  </si>
  <si>
    <t>Critérios mínimos e classificatórios para KVM, HA, migração, automação, RBAC e integrações.</t>
  </si>
  <si>
    <t>SW-01</t>
  </si>
  <si>
    <t>Virtualização</t>
  </si>
  <si>
    <t>Plataforma de virtualização baseada em KVM.</t>
  </si>
  <si>
    <t>Documentação oficial da plataforma.</t>
  </si>
  <si>
    <t>SW-02</t>
  </si>
  <si>
    <t>Rede</t>
  </si>
  <si>
    <t>Suporte a passthrough de placa de rede ou função virtual por SR-IOV/IOMMU ou tecnologia equivalente.</t>
  </si>
  <si>
    <t>Matriz de compatibilidade e procedimento.</t>
  </si>
  <si>
    <t>SW-03</t>
  </si>
  <si>
    <t>Cluster/HA</t>
  </si>
  <si>
    <t>HA/cluster nativo para reinício automático de cargas em caso de falha de host em clusters com dois ou mais hosts; PoPs de nó único devem comprovar operação standalone e expansão futura.</t>
  </si>
  <si>
    <t>Documentação e demonstração funcional.</t>
  </si>
  <si>
    <t>SW-04</t>
  </si>
  <si>
    <t>Migração</t>
  </si>
  <si>
    <t>Live migration de VMs elegíveis, desde que atendidos os pré-requisitos de rede e armazenamento. Para VMs com SR-IOV/passthrough ativo, reinício ou evacuação planejada é aceito. Não aplicável a PoP de nó único.</t>
  </si>
  <si>
    <t>Documentação e roteiro de teste.</t>
  </si>
  <si>
    <t>SW-05</t>
  </si>
  <si>
    <t>API</t>
  </si>
  <si>
    <t>API aberta, documentada e autenticada para automação operacional.</t>
  </si>
  <si>
    <t>Documentação de API e exemplo de chamada.</t>
  </si>
  <si>
    <t>SW-06</t>
  </si>
  <si>
    <t>IaC</t>
  </si>
  <si>
    <t>Recursos compatíveis com infraestrutura como código, versionamento de configuração e automação reprodutível.</t>
  </si>
  <si>
    <t>Exemplos, módulos ou documentação.</t>
  </si>
  <si>
    <t>SW-07</t>
  </si>
  <si>
    <t>Autoscaling</t>
  </si>
  <si>
    <t>Mecanismos de autoscaling ou integração documentada com mecanismos externos de escala automática.</t>
  </si>
  <si>
    <t>Documentação e fluxo de exemplo.</t>
  </si>
  <si>
    <t>SW-08</t>
  </si>
  <si>
    <t>RBAC</t>
  </si>
  <si>
    <t>RBAC granular por usuário, grupo, projeto, recurso, operação e perfil administrativo.</t>
  </si>
  <si>
    <t>Documentação e matriz de perfis.</t>
  </si>
  <si>
    <t>SW-09</t>
  </si>
  <si>
    <t>Integrações</t>
  </si>
  <si>
    <t>Integração com Terraform, Ansible e Kubernetes, por provider, módulo, coleção, operador, CSI/CNI ou API documentada.</t>
  </si>
  <si>
    <t>Links/documentos técnicos e exemplos.</t>
  </si>
  <si>
    <t>SW-10</t>
  </si>
  <si>
    <t>Rede/Storage</t>
  </si>
  <si>
    <t>Integração com redes, multipath, volumes, snapshots, templates e imagens.</t>
  </si>
  <si>
    <t>Guia de operação e matriz de compatibilidade.</t>
  </si>
  <si>
    <t>SW-11</t>
  </si>
  <si>
    <t>Observabilidade</t>
  </si>
  <si>
    <t>Métricas, logs, alertas e exportação para ferramentas de monitoramento.</t>
  </si>
  <si>
    <t>Documentação de métricas/logs.</t>
  </si>
  <si>
    <t>SW-12</t>
  </si>
  <si>
    <t>Proteção operacional</t>
  </si>
  <si>
    <t>Recursos de backup, snapshot, clone ou integração com solução externa de proteção de dados.</t>
  </si>
  <si>
    <t>Documentação e escopo de licença.</t>
  </si>
  <si>
    <t>SW-13</t>
  </si>
  <si>
    <t>Suporte técnico, atualizações, correção de bugs, atendimento via portal e tempo de resposta inicial de até duas horas para incidentes críticos, estabelecido em contrato por, no mínimo, 60 meses.</t>
  </si>
  <si>
    <t>SW-14</t>
  </si>
  <si>
    <t>Governança operacional</t>
  </si>
  <si>
    <t>Desejável que a solução possua matriz de compatibilidade ou documentação oficial indicando servidores, CPUs, NICs, HBAs, controladoras, firmwares, GPUs e dispositivos suportados/recomendados.</t>
  </si>
  <si>
    <t>Apresentar HCL, matriz de compatibilidade ou documentação oficial do fabricante/projeto.</t>
  </si>
  <si>
    <t>SW-15</t>
  </si>
  <si>
    <t>Desejável que a solução documente limites máximos suportados para hosts por cluster, VMs por host, vCPUs por VM, memória por VM, discos, volumes, redes, snapshots e tenants/projetos.</t>
  </si>
  <si>
    <t>Apresentar documento de limites, sizing guide ou documentação técnica oficial.</t>
  </si>
  <si>
    <t>SW-16</t>
  </si>
  <si>
    <t>Desejável que a solução permita gerenciamento centralizado ou federado de múltiplos clusters, sites ou domínios administrativos.</t>
  </si>
  <si>
    <t>Demonstrar console, API ou ferramenta centralizada para visualizar e operar múltiplos clusters.</t>
  </si>
  <si>
    <t>SW-17</t>
  </si>
  <si>
    <t>Desejável que a solução permita uso de tags, labels ou metadados em VMs, templates, redes, volumes, projetos e usuários, para classificação por ambiente, criticidade, aplicação, centro de custo ou proprietário.</t>
  </si>
  <si>
    <t>Demonstrar criação, consulta e filtragem de recursos por tags/metadados.</t>
  </si>
  <si>
    <t>SW-18</t>
  </si>
  <si>
    <t>Desejável que a solução permita definir cotas de CPU, memória, armazenamento, número de VMs, redes, snapshots e imagens por projeto, tenant, grupo ou unidade organizacional.</t>
  </si>
  <si>
    <t>Demonstrar aplicação de cota e bloqueio/alerta quando o limite for atingido.</t>
  </si>
  <si>
    <t>SW-19</t>
  </si>
  <si>
    <t>Desejável que a solução gere relatórios de consumo por projeto, usuário, grupo, aplicação ou centro de custo, possibilitando showback ou chargeback.</t>
  </si>
  <si>
    <t>Apresentar relatório exportável ou dashboard de consumo segmentado.</t>
  </si>
  <si>
    <t>SW-20</t>
  </si>
  <si>
    <t>Desejável que a solução permita exportar inventário de hosts, VMs, redes, volumes, imagens, snapshots, templates e usuários em formato aberto, como CSV, JSON ou via API.</t>
  </si>
  <si>
    <t>Demonstrar exportação ou consulta automatizada por API.</t>
  </si>
  <si>
    <t>SW-21</t>
  </si>
  <si>
    <t>Desejável que a solução possua API, webhook, plugin ou integração documentada com ferramentas de CMDB, ITSM ou gestão de chamados.</t>
  </si>
  <si>
    <t>Apresentar documentação de integração ou demonstrar evento enviado para ferramenta externa.</t>
  </si>
  <si>
    <t>SW-22</t>
  </si>
  <si>
    <t>Segurança</t>
  </si>
  <si>
    <t>Desejável que a solução integre autenticação com LDAP, Active Directory, SAML, TACACS+, OIDC ou mecanismo equivalente de SSO corporativo.</t>
  </si>
  <si>
    <t>Demonstrar login com provedor corporativo e mapeamento de grupos/perfis.</t>
  </si>
  <si>
    <t>SW-23</t>
  </si>
  <si>
    <t>Desejável que a solução permita autenticação multifator diretamente ou por integração com provedor de identidade externo.</t>
  </si>
  <si>
    <t>Demonstrar autenticação MFA no portal ou via provedor federado.</t>
  </si>
  <si>
    <t>SW-24</t>
  </si>
  <si>
    <t>Desejável que a solução registre ações administrativas com identificação de usuário, origem, data/hora, recurso afetado, operação executada e resultado da operação.</t>
  </si>
  <si>
    <t>Apresentar trilha de auditoria e exportação dos eventos.</t>
  </si>
  <si>
    <t>SW-25</t>
  </si>
  <si>
    <t>Desejável que logs de auditoria e eventos de segurança possam ser enviados para SIEM, syslog, Loki, Elasticsearch, Splunk ou ferramenta equivalente.</t>
  </si>
  <si>
    <t>Demonstrar envio de eventos de auditoria para ferramenta externa.</t>
  </si>
  <si>
    <t>SW-26</t>
  </si>
  <si>
    <t>Desejável que a solução suporte TLS, certificados customizados, rotação de certificados e integração com autoridade certificadora corporativa.</t>
  </si>
  <si>
    <t>Apresentar procedimento de troca/renovação de certificados e evidência de uso de CA corporativa.</t>
  </si>
  <si>
    <t>SW-27</t>
  </si>
  <si>
    <t>Desejável que a solução suporte criação de VMs com UEFI, Secure Boot e vTPM, quando suportado pelo sistema operacional convidado.</t>
  </si>
  <si>
    <t>Demonstrar VM com UEFI/Secure Boot/vTPM habilitados e operacional.</t>
  </si>
  <si>
    <t>SW-28</t>
  </si>
  <si>
    <t>Desejável que a solução suporte criptografia de volumes, imagens, datastores ou backups, preferencialmente com integração a KMS, HSM ou mecanismo seguro de gestão de chaves.</t>
  </si>
  <si>
    <t>Demonstrar política de criptografia e método de gestão de chaves.</t>
  </si>
  <si>
    <t>SW-29</t>
  </si>
  <si>
    <t>Desejável que a solução permita expiração de sessões, revogação de tokens, tokens com escopo restrito e contas de serviço para automação.</t>
  </si>
  <si>
    <t>Demonstrar criação, limitação e revogação de token/credencial de API.</t>
  </si>
  <si>
    <t>SW-30</t>
  </si>
  <si>
    <t>Segurança de rede</t>
  </si>
  <si>
    <t>Desejável que a solução ofereça ou integre mecanismo de microsegmentação, firewall distribuído, security groups ou políticas de rede aplicáveis por VM, grupo, projeto ou segmento.</t>
  </si>
  <si>
    <t>Demonstrar regra bloqueando/liberando tráfego entre VMs ou segmentos.</t>
  </si>
  <si>
    <t>SW-31</t>
  </si>
  <si>
    <t>Desejável que a solução permita agrupar VMs por aplicação, ambiente ou criticidade para aplicação de políticas de rede e segurança.</t>
  </si>
  <si>
    <t>Demonstrar política aplicada por tag, grupo ou categoria lógica.</t>
  </si>
  <si>
    <t>SW-32</t>
  </si>
  <si>
    <t>Desejável que a solução suporte ou integre redes definidas por software, VLAN, VXLAN, EVPN, QinQ, trunking ou mecanismo equivalente de segmentação avançada.</t>
  </si>
  <si>
    <t>Apresentar documentação e demonstrar criação de redes isoladas.</t>
  </si>
  <si>
    <t>SW-33</t>
  </si>
  <si>
    <t>Desejável que a solução suporte endereçamento IPv6 ou operação dual-stack para redes de VMs e serviços da plataforma.</t>
  </si>
  <si>
    <t>Demonstrar VM ou rede operando com IPv6/dual-stack.</t>
  </si>
  <si>
    <t>SW-34</t>
  </si>
  <si>
    <t>Desejável que a solução permita controle de banda, priorização ou limitação de tráfego por VM, interface, rede ou projeto.</t>
  </si>
  <si>
    <t>Demonstrar limite de tráfego aplicado a uma VM ou rede.</t>
  </si>
  <si>
    <t>SW-35</t>
  </si>
  <si>
    <t>Desejável que a solução permita separar tráfego de gerenciamento, migração de VMs, armazenamento, backup e redes de produção.</t>
  </si>
  <si>
    <t>Apresentar desenho lógico e demonstrar configuração de rede dedicada.</t>
  </si>
  <si>
    <t>SW-36</t>
  </si>
  <si>
    <t>Desejável que a solução permita integração com IPAM, DNS e DHCP corporativos ou possua mecanismos documentados para automação desses registros.</t>
  </si>
  <si>
    <t>Demonstrar criação de VM com registro ou associação automatizada de IP/DNS.</t>
  </si>
  <si>
    <t>SW-37</t>
  </si>
  <si>
    <t>Desejável que a solução ofereça ou integre recursos de NAT, gateway, floating IP, roteamento, balanceamento ou VPN para conectividade entre redes internas e externas.</t>
  </si>
  <si>
    <t>Demonstrar publicação ou roteamento controlado de uma VM/serviço.</t>
  </si>
  <si>
    <t>SW-38</t>
  </si>
  <si>
    <t>Compute</t>
  </si>
  <si>
    <t>Desejável que a solução permita definir regras de afinidade e anti-afinidade entre VMs, hosts, grupos de hosts, projetos ou aplicações.</t>
  </si>
  <si>
    <t>Demonstrar duas VMs críticas sendo posicionadas em hosts distintos por política.</t>
  </si>
  <si>
    <t>SW-39</t>
  </si>
  <si>
    <t>Desejável que a solução permita configurar baseline, modelo ou compatibilidade de CPU entre hosts para reduzir riscos em clusters heterogêneos.</t>
  </si>
  <si>
    <t>Apresentar configuração de CPU compatibility/baseline ou documentação equivalente.</t>
  </si>
  <si>
    <t>SW-40</t>
  </si>
  <si>
    <t>Desejável que a solução permita configurar reservas, limites ou prioridades de CPU, memória, disco e rede por VM ou grupo de VMs.</t>
  </si>
  <si>
    <t>Demonstrar reserva/limite aplicado e refletido na execução da VM.</t>
  </si>
  <si>
    <t>SW-41</t>
  </si>
  <si>
    <t>Desejável que a solução suporte configurações avançadas como CPU pinning, NUMA awareness, hugepages, dedicated CPU, isolcpus ou recursos equivalentes para cargas sensíveis a latência.</t>
  </si>
  <si>
    <t>Demonstrar VM com política de baixa latência ou apresentar documentação oficial.</t>
  </si>
  <si>
    <t>SW-42</t>
  </si>
  <si>
    <t>Desejável que a solução permita adicionar ou expandir CPU, memória, disco ou interfaces de rede em VMs em execução, quando suportado pelo sistema operacional convidado.</t>
  </si>
  <si>
    <t>Demonstrar expansão online ou apresentar matriz de suporte por sistema operacional.</t>
  </si>
  <si>
    <t>SW-43</t>
  </si>
  <si>
    <t>Desejável que a solução permita definir perfis padronizados de VM, como pequeno, médio, grande, banco de dados, aplicação crítica, VDI ou baixa latência.</t>
  </si>
  <si>
    <t>Demonstrar criação de VM a partir de perfil padronizado.</t>
  </si>
  <si>
    <t>SW-44</t>
  </si>
  <si>
    <t>Armazenamento</t>
  </si>
  <si>
    <t>Desejável que a solução permita associar VMs e volumes a classes de armazenamento, considerando desempenho, redundância, replicação, custo ou criticidade.</t>
  </si>
  <si>
    <t>Demonstrar criação de VM/volume em classes distintas de armazenamento.</t>
  </si>
  <si>
    <t>SW-45</t>
  </si>
  <si>
    <t>Desejável que a solução permita uso de diferentes camadas de armazenamento, como SSD/NVMe, HDD, storage externo, Ceph, SAN, NAS ou objeto, conforme perfil da carga.</t>
  </si>
  <si>
    <t>Apresentar arquitetura suportada e exemplo de uso por classe/tier.</t>
  </si>
  <si>
    <t>SW-46</t>
  </si>
  <si>
    <t>Desejável que a solução permita expandir discos/volumes de VMs de forma online, quando suportado pelo sistema operacional convidado e backend de storage.</t>
  </si>
  <si>
    <t>Demonstrar expansão de disco sem desligamento da VM.</t>
  </si>
  <si>
    <t>SW-47</t>
  </si>
  <si>
    <t>Desejável que a solução suporte thin provisioning, compressão, deduplicação, reclaim de espaço ou mecanismos equivalentes, nativamente ou por integração com backend de storage.</t>
  </si>
  <si>
    <t>Demonstrar recurso habilitado ou apresentar documentação do backend homologado.</t>
  </si>
  <si>
    <t>SW-48</t>
  </si>
  <si>
    <t>Desejável que a solução permita quiesce, guest agent, scripts pré/pós operação ou integração com VSS para melhorar consistência de aplicações durante snapshots e backups.</t>
  </si>
  <si>
    <t>Demonstrar snapshot/backup com quiesce ou script pré/pós executado.</t>
  </si>
  <si>
    <t>SW-49</t>
  </si>
  <si>
    <t>Imagens e templates</t>
  </si>
  <si>
    <t>Desejável que a solução permita manter catálogo de imagens homologadas, versionadas e com controle de publicação para usuários/projetos.</t>
  </si>
  <si>
    <t>Demonstrar imagem golden com versão, dono, descrição e escopo de uso.</t>
  </si>
  <si>
    <t>SW-50</t>
  </si>
  <si>
    <t>Desejável que a solução permita validar origem, integridade, checksum ou assinatura de imagens antes do uso em produção.</t>
  </si>
  <si>
    <t>Apresentar processo de validação ou evidência de checksum/assinatura.</t>
  </si>
  <si>
    <t>SW-51</t>
  </si>
  <si>
    <t>Desejável que a solução suporte cloud-init, sysprep, guest customization ou mecanismo equivalente para parametrização inicial da VM.</t>
  </si>
  <si>
    <t>Demonstrar VM criada com hostname, usuário, chave, rede ou script inicial automatizado.</t>
  </si>
  <si>
    <t>SW-52</t>
  </si>
  <si>
    <t>Continuidade</t>
  </si>
  <si>
    <t>Desejável que a solução de backup nativa ou integrada suporte retenção imutável, WORM, bloqueio de exclusão, air-gap lógico ou mecanismo equivalente.</t>
  </si>
  <si>
    <t>Demonstrar política de retenção protegida contra alteração/exclusão.</t>
  </si>
  <si>
    <t>SW-53</t>
  </si>
  <si>
    <t>Desejável que a solução permita executar testes de restore sem impactar produção, com registro de sucesso, tempo de restauração e integridade da VM.</t>
  </si>
  <si>
    <t>Demonstrar restore em ambiente isolado e relatório de validação.</t>
  </si>
  <si>
    <t>SW-54</t>
  </si>
  <si>
    <t>Desejável que a solução ofereça ou integre mecanismo de recuperação de desastre com plano de failover, failback, ordem de inicialização de VMs e teste controlado.</t>
  </si>
  <si>
    <t>Demonstrar runbook de DR e execução de failover/failback em ambiente de teste.</t>
  </si>
  <si>
    <t>SW-55</t>
  </si>
  <si>
    <t>Desejável que a solução permita associar políticas de proteção, retenção, replicação ou backup a classes de serviço com RPO e RTO definidos.</t>
  </si>
  <si>
    <t>Apresentar política por classe de serviço e evidência de cumprimento em teste.</t>
  </si>
  <si>
    <t>SW-56</t>
  </si>
  <si>
    <t>Desejável que a solução permita restore granular de VM, disco, volume, arquivo ou item, nativamente ou por solução integrada de proteção de dados.</t>
  </si>
  <si>
    <t>Demonstrar restauração de VM completa e de item/arquivo, quando aplicável.</t>
  </si>
  <si>
    <t>SW-57</t>
  </si>
  <si>
    <t>Desejável que a solução disponibilize dashboards para saúde de cluster, hosts, VMs, armazenamento, rede, eventos, capacidade e performance.</t>
  </si>
  <si>
    <t>Demonstrar dashboards nativos ou integrados.</t>
  </si>
  <si>
    <t>SW-58</t>
  </si>
  <si>
    <t>Desejável que a solução ofereça ou integre análise de tendência e previsão de esgotamento de CPU, memória, armazenamento e rede.</t>
  </si>
  <si>
    <t>Apresentar relatório ou dashboard de capacity forecast.</t>
  </si>
  <si>
    <t>SW-59</t>
  </si>
  <si>
    <t>Desejável que a solução forneça recomendações de ajuste de recursos subutilizados ou saturados em VMs.</t>
  </si>
  <si>
    <t>Apresentar relatório de rightsizing ou recomendação baseada em métricas históricas.</t>
  </si>
  <si>
    <t>SW-60</t>
  </si>
  <si>
    <t>Desejável que a solução permita correlacionar eventos de host, VM, rede, armazenamento e tarefas administrativas para facilitar troubleshooting.</t>
  </si>
  <si>
    <t>Demonstrar consulta ou linha do tempo de eventos relacionados a uma falha simulada.</t>
  </si>
  <si>
    <t>SW-61</t>
  </si>
  <si>
    <t>Automação</t>
  </si>
  <si>
    <t>Desejável que a solução permita acionar webhooks, scripts, workflows ou ferramentas externas a partir de eventos operacionais.</t>
  </si>
  <si>
    <t>Demonstrar evento de falha, criação de VM ou alerta disparando automação externa.</t>
  </si>
  <si>
    <t>SW-62</t>
  </si>
  <si>
    <t>Desejável que os mecanismos de automação permitam execução idempotente, validação prévia e reaplicação segura de configurações.</t>
  </si>
  <si>
    <t>Demonstrar execução repetida de automação sem recriar recursos indevidamente.</t>
  </si>
  <si>
    <t>SW-63</t>
  </si>
  <si>
    <t>Desejável que a solução permita integração com pipelines de entrega, GitOps ou validação automatizada de manifestos/templates de infraestrutura.</t>
  </si>
  <si>
    <t>Demonstrar provisionamento ou alteração de VM/rede/storage a partir de pipeline.</t>
  </si>
  <si>
    <t>SW-64</t>
  </si>
  <si>
    <t>Desejável que a solução possua SDKs, CLI oficial ou bibliotecas mantidas para automação operacional.</t>
  </si>
  <si>
    <t>Apresentar documentação oficial e exemplo funcional de automação.</t>
  </si>
  <si>
    <t>SW-65</t>
  </si>
  <si>
    <t>Operação</t>
  </si>
  <si>
    <t>Desejável que a solução possua modo de manutenção para hosts, com drenagem, evacuação, bloqueio de novas cargas e retorno controlado à operação.</t>
  </si>
  <si>
    <t>Demonstrar entrada/saída de host em manutenção e movimentação das cargas elegíveis.</t>
  </si>
  <si>
    <t>SW-66</t>
  </si>
  <si>
    <t>Desejável que a solução permita agendar tarefas como backup, snapshot, atualização, movimentação de carga, verificação ou limpeza de recursos.</t>
  </si>
  <si>
    <t>Demonstrar agendamento e histórico de execução.</t>
  </si>
  <si>
    <t>SW-67</t>
  </si>
  <si>
    <t>Desejável que a solução apresente procedimento documentado de atualização com validações prévias, mitigação de riscos e plano de reversão.</t>
  </si>
  <si>
    <t>Apresentar runbook oficial ou procedimento do fornecedor.</t>
  </si>
  <si>
    <t>SW-68</t>
  </si>
  <si>
    <t>Desejável que a solução suporte instalação, atualização e operação em ambientes com acesso restrito à Internet, incluindo repositório local ou espelhamento de pacotes.</t>
  </si>
  <si>
    <t>Demonstrar procedimento de instalação/upgrade offline ou air-gapped.</t>
  </si>
  <si>
    <t>SW-69</t>
  </si>
  <si>
    <t>Desejável que a solução possua verificações automáticas de saúde antes de upgrades, manutenções, migrações ou alterações críticas.</t>
  </si>
  <si>
    <t>Demonstrar relatório de pré-checagem.</t>
  </si>
  <si>
    <t>SW-70</t>
  </si>
  <si>
    <t>Desejável que o fornecedor disponibilize runbooks para falha de host, falha de storage, falha de rede, recuperação de VM, upgrade, backup, restore e DR.</t>
  </si>
  <si>
    <t>Apresentar documentação operacional ou plano de operação assistida.</t>
  </si>
  <si>
    <t>SW-71</t>
  </si>
  <si>
    <t>Desejável que a solução ofereça ou integre ferramentas de migração de VMs a partir de VMware, Hyper-V, RHV, OpenStack, Proxmox, OpenNebula ou formatos OVA/OVF/QCOW2/RAW/VMDK.</t>
  </si>
  <si>
    <t>Demonstrar importação ou conversão de VM a partir de plataforma/formato externo.</t>
  </si>
  <si>
    <t>SW-72</t>
  </si>
  <si>
    <t>Desejável que a ferramenta de migração permita mapear redes, datastores, discos, drivers e configurações de destino durante o processo de conversão/importação.</t>
  </si>
  <si>
    <t>Demonstrar migração com alteração de rede e storage de destino.</t>
  </si>
  <si>
    <t>SW-73</t>
  </si>
  <si>
    <t>Suporte e documentação</t>
  </si>
  <si>
    <t>Desejável que a solução possua documentação técnica pública ou acessível ao contratante, incluindo arquitetura, instalação, operação, troubleshooting e APIs.</t>
  </si>
  <si>
    <t>Apresentar portal de documentação e manuais técnicos.</t>
  </si>
  <si>
    <t>SW-74</t>
  </si>
  <si>
    <t>Desejável que o fornecedor inclua treinamento operacional, administração da plataforma e transferência de conhecimento para a equipe técnica do contratante.</t>
  </si>
  <si>
    <t>Apresentar plano de treinamento, carga horária e ementa.</t>
  </si>
  <si>
    <t>SW-75</t>
  </si>
  <si>
    <t>Desejável que o fornecedor mantenha base de conhecimento, notas de versão, matriz de bugs conhecidos, correções e procedimentos recomendados.</t>
  </si>
  <si>
    <t>Apresentar acesso à base de conhecimento e exemplos de artigos técnicos.</t>
  </si>
  <si>
    <t>SW-76</t>
  </si>
  <si>
    <t>Licenciamento</t>
  </si>
  <si>
    <t>Desejável que o fornecedor apresente modelo de licenciamento claro, incluindo métricas de cobrança, recursos inclusos, recursos opcionais, limites, renovações e impactos de expansão.</t>
  </si>
  <si>
    <t>Apresentar proposta comercial com matriz de funcionalidades por edição/licença.</t>
  </si>
  <si>
    <t>SW-77</t>
  </si>
  <si>
    <t>Desejável que a solução permita expansão gradual de hosts, CPUs, memória, armazenamento e clusters, sem dependência de recompra integral da plataforma.</t>
  </si>
  <si>
    <t>Apresentar política de expansão e licenciamento incremental.</t>
  </si>
  <si>
    <t>SW-78</t>
  </si>
  <si>
    <t>Sustentabilidade operacional</t>
  </si>
  <si>
    <t>Desejável que a solução minimize dependência de componentes proprietários não inclusos na proposta, ou que tais dependências estejam explicitamente identificadas.</t>
  </si>
  <si>
    <t>Apresentar arquitetura completa com todos os componentes necessários e suas licenças.</t>
  </si>
  <si>
    <t>SW-79</t>
  </si>
  <si>
    <t>Arquiteturas</t>
  </si>
  <si>
    <t>Comprovar suporte da plataforma de virtualização ao uso ofertado em servidores AMD64 e ARM64. Clusters separados por arquitetura são aceitos quando documentados; cluster heterogêneo somente será exigido se ofertado como tal.</t>
  </si>
  <si>
    <t>Matriz de compatibilidade, documentação oficial ou declaração do fabricante/mantenedor.</t>
  </si>
  <si>
    <t>Requisitos de Serviços, Suporte e Aceite</t>
  </si>
  <si>
    <t>Critérios mínimos e classificatórios para implantação, documentação, testes, suporte e operação assistida.</t>
  </si>
  <si>
    <t>SV-01</t>
  </si>
  <si>
    <t>Implantação</t>
  </si>
  <si>
    <t>Implantar a solução no CND/DF, CND/CE e em cinco PoPs regionais definidos pela RNP.</t>
  </si>
  <si>
    <t>Plano de implantação e matriz de deslocamentos.</t>
  </si>
  <si>
    <t>SV-02</t>
  </si>
  <si>
    <t>Planejamento</t>
  </si>
  <si>
    <t>Executar site survey, plano de projeto, matriz de riscos, matriz de responsabilidades e plano de comunicação.</t>
  </si>
  <si>
    <t>Modelos de documentos e cronograma.</t>
  </si>
  <si>
    <t>SV-03</t>
  </si>
  <si>
    <t>Desenho técnico</t>
  </si>
  <si>
    <t>Entregar HLD, LLD e documentação as built da arquitetura física e lógica.</t>
  </si>
  <si>
    <t>Exemplo de documentação ou compromisso formal.</t>
  </si>
  <si>
    <t>SV-04</t>
  </si>
  <si>
    <t>Instalação física</t>
  </si>
  <si>
    <t>Realizar instalação em rack, cabeamento, energização, organização e identificação dos componentes.</t>
  </si>
  <si>
    <t>Plano de instalação e checklist.</t>
  </si>
  <si>
    <t>SV-05</t>
  </si>
  <si>
    <t>Configuração</t>
  </si>
  <si>
    <t>Configurar servidores, storage, SAN, cluster, HA, rede de gerência, rede de produção e integração básica.</t>
  </si>
  <si>
    <t>Plano de configuração e roteiro técnico.</t>
  </si>
  <si>
    <t>SV-06</t>
  </si>
  <si>
    <t>Aceite</t>
  </si>
  <si>
    <t>Executar testes de HA e live migration nos clusters com dois ou mais hosts; testar passthrough, multipath, desempenho, API, RBAC, inventário e operação standalone nos PoPs, quando aplicável.</t>
  </si>
  <si>
    <t>Plano e relatório de testes.</t>
  </si>
  <si>
    <t>SV-07</t>
  </si>
  <si>
    <t>Treinamento</t>
  </si>
  <si>
    <t>Realizar transferência de conhecimento para equipe RNP.</t>
  </si>
  <si>
    <t>Ementa, carga horária e materiais.</t>
  </si>
  <si>
    <t>SV-08</t>
  </si>
  <si>
    <t>Documentação</t>
  </si>
  <si>
    <t>Entregar inventário, versões, matriz de licenças, matriz de cabos, procedimentos de operação e suporte.</t>
  </si>
  <si>
    <t>Lista de entregáveis documentais.</t>
  </si>
  <si>
    <t>SV-09</t>
  </si>
  <si>
    <t>Fornecer atualizações e suporte técnico por 60 meses para hardware, software e firmware.</t>
  </si>
  <si>
    <t>Contrato, SKU, declaração de suporte ou proposta.</t>
  </si>
  <si>
    <t>SV-10</t>
  </si>
  <si>
    <t>SLA/RMA</t>
  </si>
  <si>
    <t>Apresentar níveis de severidade, canais de acionamento, tempos de resposta, escalonamento e substituição de peças.</t>
  </si>
  <si>
    <t>Política de suporte e SLA proposto.</t>
  </si>
  <si>
    <t>SV-11</t>
  </si>
  <si>
    <t>Operação assistida</t>
  </si>
  <si>
    <t>Executar período de operação assistida após aceite técnico, com acompanhamento, troubleshooting inicial e recomendações de estabilização.</t>
  </si>
  <si>
    <t>Plano de operação assistida, duração, canais e relatório de encerramento.</t>
  </si>
  <si>
    <t>Declarações Técnicas da Proponente</t>
  </si>
  <si>
    <t>Declarações de escopo e responsabilidade técnica. As respostas devem ser assinadas ou referenciadas na proposta.</t>
  </si>
  <si>
    <t>Declaração</t>
  </si>
  <si>
    <t>Resposta</t>
  </si>
  <si>
    <t>Responsável / documento</t>
  </si>
  <si>
    <t>Observações</t>
  </si>
  <si>
    <t>DEC-01</t>
  </si>
  <si>
    <t>Todos os itens necessários à instalação e operação foram incluídos na proposta, inclusive cabos, transceptores, fontes, trilhos, licenças e acessórios.</t>
  </si>
  <si>
    <t>DEC-02</t>
  </si>
  <si>
    <t>Todos os recursos essenciais ofertados estarão licenciados e habilitados na entrega.</t>
  </si>
  <si>
    <t>DEC-03</t>
  </si>
  <si>
    <t>O suporte técnico, atualizações e garantia de hardware, software e firmware estão incluídos por 60 meses.</t>
  </si>
  <si>
    <t>DEC-04</t>
  </si>
  <si>
    <t>A solução ofertada não depende de funcionalidades futuras, roadmap ou aquisição complementar para atender aos requisitos obrigatórios.</t>
  </si>
  <si>
    <t>DEC-05</t>
  </si>
  <si>
    <t>A proponente é responsável pela compatibilidade entre servidores, storage, SAN, virtualização e integrações.</t>
  </si>
  <si>
    <t>DEC-06</t>
  </si>
  <si>
    <t>Os equipamentos ofertados são novos, sem uso anterior e elegíveis a suporte oficial.</t>
  </si>
  <si>
    <t>DEC-07</t>
  </si>
  <si>
    <t>A implantação nos CNDs e PoPs está contemplada, incluindo deslocamentos e mão de obra especializada.</t>
  </si>
  <si>
    <t>DEC-08</t>
  </si>
  <si>
    <t>A documentação técnica final e a transferência de conhecimento estão incluídas.</t>
  </si>
  <si>
    <t>DEC-09</t>
  </si>
  <si>
    <t>A capacidade de storage informada discrimina capacidade bruta, útil e efetiva, com premissas de redução de dados e garantia de entrega.</t>
  </si>
  <si>
    <t>DEC-10</t>
  </si>
  <si>
    <t>A proposta explicita quais localidades operarão em cluster e quais operarão como nó standalone, sem tratar HA/live migration como exigência local impossível.</t>
  </si>
  <si>
    <t>Matriz de Avaliação Técnica</t>
  </si>
  <si>
    <t>Resumo automático da aderência técnica: todos os obrigatórios devem estar com Atendimento = Sim para habilitação.</t>
  </si>
  <si>
    <t>Pontos máximos</t>
  </si>
  <si>
    <t>Aderência</t>
  </si>
  <si>
    <t>Obrigatórios pendentes</t>
  </si>
  <si>
    <t>Status</t>
  </si>
  <si>
    <t>Hardware</t>
  </si>
  <si>
    <t>Storage e SAN</t>
  </si>
  <si>
    <t>Software</t>
  </si>
  <si>
    <t>Serviços e Aceite</t>
  </si>
  <si>
    <t>TOTAL</t>
  </si>
  <si>
    <t>Regra</t>
  </si>
  <si>
    <t>Descrição</t>
  </si>
  <si>
    <t>Habilitação técnica</t>
  </si>
  <si>
    <t>Todos os requisitos obrigatórios nas abas de requisitos devem estar com Atendimento = Sim.</t>
  </si>
  <si>
    <t>Sim = peso integral; Parcial = metade do peso; Não/N/A/branco = zero.</t>
  </si>
  <si>
    <t>Classificação</t>
  </si>
  <si>
    <t>A pontuação técnica auxilia a comparação objetiva entre propostas tecnicamente habilitadas.</t>
  </si>
  <si>
    <t>A ausência de evidência suficiente pode resultar em não atendimento do requisito.</t>
  </si>
  <si>
    <t>Listas de Apoio</t>
  </si>
  <si>
    <t>Valores padronizados utilizados para preenchimento e validação.</t>
  </si>
  <si>
    <t>Lista</t>
  </si>
  <si>
    <t>Valor</t>
  </si>
  <si>
    <t>Sim</t>
  </si>
  <si>
    <t>Parcial</t>
  </si>
  <si>
    <t>Não</t>
  </si>
  <si>
    <t>Resposta binária</t>
  </si>
  <si>
    <t>Tipo de requisito</t>
  </si>
  <si>
    <t>Severidade</t>
  </si>
  <si>
    <t>Local</t>
  </si>
  <si>
    <t>Achado</t>
  </si>
  <si>
    <t>Ajuste aplicado</t>
  </si>
  <si>
    <t>R-01</t>
  </si>
  <si>
    <t>Alta</t>
  </si>
  <si>
    <t>TR seção 8 x Anexo Itens_Precos/HW</t>
  </si>
  <si>
    <t>CND-ARM64 estava com 3,8 TB NVMe no termo e 2 SSD RAID 1 na planilha.</t>
  </si>
  <si>
    <t>Planilha normalizada para 3,8 TB bruto all-flash NVMe e requisito HW-13 ajustado.</t>
  </si>
  <si>
    <t>R-02</t>
  </si>
  <si>
    <t>TR seção 6/15 x requisitos de HA</t>
  </si>
  <si>
    <t>Havia 5 servidores para 5 PoPs, o que implica um nó por PoP; HA/live migration local não é possível em PoP de nó único.</t>
  </si>
  <si>
    <t>Incluída distinção entre clusters de CND e operação standalone nos PoPs; testes de HA/live migration ficaram condicionados a clusters com 2+ hosts.</t>
  </si>
  <si>
    <t>R-03</t>
  </si>
  <si>
    <t>Média</t>
  </si>
  <si>
    <t>TR seções 8/10 x Anexo Storage_SAN</t>
  </si>
  <si>
    <t>Conectividade de storage variava entre InfiniBand/Fiber Channel e InfiniBand/Fibre Channel/Ethernet.</t>
  </si>
  <si>
    <t>Normalizado para InfiniBand, Fibre Channel ou Ethernet dedicada equivalente, conforme arquitetura aprovada.</t>
  </si>
  <si>
    <t>R-04</t>
  </si>
  <si>
    <t>TR seção 8 x escopo integrado</t>
  </si>
  <si>
    <t>O texto chamava R$ 2.000.000,00 de valor global estimado de hardware, mas software/serviços eram proposta adicional.</t>
  </si>
  <si>
    <t>Reescrito como teto estimado de hardware; planilha recebeu itens adicionais obrigatórios para software, subscrições, serviços e despesas.</t>
  </si>
  <si>
    <t>R-05</t>
  </si>
  <si>
    <t>TR seção 10</t>
  </si>
  <si>
    <t>Capacidade efetiva de storage dependente de deduplicação/compressão poderia prejudicar comparação objetiva.</t>
  </si>
  <si>
    <t>Exigido detalhamento de capacidade bruta, útil e efetiva, com premissas e garantia documental.</t>
  </si>
  <si>
    <t>R-06</t>
  </si>
  <si>
    <t>TR seção 11</t>
  </si>
  <si>
    <t>Autoscaling e tempo de resposta de duas horas estavam genéricos demais para todos os casos.</t>
  </si>
  <si>
    <t>Ajustado para autoscaling nativo ou por integração documentada e resposta inicial de até 2h para incidentes críticos.</t>
  </si>
  <si>
    <t>R-07</t>
  </si>
  <si>
    <t>TR/Anexo Software</t>
  </si>
  <si>
    <t>A contratação inclui AMD64 e ARM64, mas a planilha não exigia comprovação explícita de suporte da plataforma às duas arquiteturas.</t>
  </si>
  <si>
    <t>Adicionado requisito SW-79 para compatibilidade AMD64/ARM64, admitindo clusters separados por arquitetura.</t>
  </si>
  <si>
    <t>R-08</t>
  </si>
  <si>
    <t>Baixa</t>
  </si>
  <si>
    <t>Anexo técnico</t>
  </si>
  <si>
    <t>Fórmulas de pontuação estavam presentes apenas em algumas linhas de requisitos, deixando várias respostas sem cálculo automático.</t>
  </si>
  <si>
    <t>Fórmulas de pontuação preenchidas em todas as linhas de requisitos e matriz de avaliação atualizada.</t>
  </si>
  <si>
    <t>R-09</t>
  </si>
  <si>
    <t>TR seção 9.1</t>
  </si>
  <si>
    <t>Exigência de controladora RAID para todos os servidores poderia conflitar com NVMe/proteção nativa.</t>
  </si>
  <si>
    <t>Redação ajustada para RAID ou mecanismo equivalente, com RAID 1 obrigatório apenas onde indicado.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</si>
</sst>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"/>
    <numFmt numFmtId="165" formatCode="0.0"/>
  </numFmts>
  <fonts count="9">
    <font>
      <sz val="11"/>
      <name val="Carlito"/>
    </font>
    <font>
      <b/>
      <sz val="14"/>
      <color rgb="FFFFFFFF"/>
      <name val="Carlito"/>
    </font>
    <font>
      <sz val="10"/>
      <color rgb="FF0F172A"/>
      <name val="Carlito"/>
    </font>
    <font>
      <b/>
      <sz val="10"/>
      <color rgb="FFFFFFFF"/>
      <name val="Carlito"/>
    </font>
    <font>
      <b/>
      <sz val="11"/>
      <color rgb="FF0F172A"/>
      <name val="Carlito"/>
    </font>
    <font>
      <b/>
      <sz val="10"/>
      <color rgb="FF0F172A"/>
      <name val="Carlito"/>
    </font>
    <font>
      <b/>
      <sz val="11"/>
      <name val="Carlito"/>
    </font>
    <font>
      <b/>
      <sz val="11"/>
      <color rgb="FFFFFFFF"/>
      <name val="Carlito"/>
    </font>
    <font>
      <i/>
      <sz val="10"/>
      <color rgb="FF0F172A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0033A0"/>
      </patternFill>
    </fill>
    <fill>
      <patternFill patternType="solid">
        <fgColor rgb="FFF8FAFC"/>
      </patternFill>
    </fill>
    <fill>
      <patternFill patternType="solid">
        <fgColor rgb="FF1E3A8A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E5E7EB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5" fillId="5" borderId="0" xfId="0" applyNumberFormat="1" applyFont="1" applyFill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165" fontId="5" fillId="5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165" fontId="0" fillId="5" borderId="0" xfId="0" applyNumberForma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6" fillId="7" borderId="0" xfId="0" applyFont="1" applyFill="1" applyAlignment="1">
      <alignment horizontal="center" vertical="center" wrapText="1"/>
    </xf>
    <xf numFmtId="164" fontId="2" fillId="8" borderId="0" xfId="0" applyNumberFormat="1" applyFont="1" applyFill="1" applyAlignment="1">
      <alignment vertical="top" wrapText="1"/>
    </xf>
    <xf numFmtId="164" fontId="5" fillId="8" borderId="0" xfId="0" applyNumberFormat="1" applyFont="1" applyFill="1" applyAlignment="1">
      <alignment vertical="top" wrapText="1"/>
    </xf>
    <xf numFmtId="0" fontId="0" fillId="8" borderId="0" xfId="0" applyFill="1" applyAlignment="1">
      <alignment vertical="top" wrapText="1"/>
    </xf>
    <xf numFmtId="0" fontId="2" fillId="8" borderId="0" xfId="0" applyFont="1" applyFill="1" applyAlignment="1">
      <alignment vertical="top" wrapText="1"/>
    </xf>
    <xf numFmtId="0" fontId="5" fillId="8" borderId="0" xfId="0" applyFont="1" applyFill="1" applyAlignment="1">
      <alignment horizontal="center" vertical="top" wrapText="1"/>
    </xf>
    <xf numFmtId="0" fontId="5" fillId="8" borderId="0" xfId="0" applyFont="1" applyFill="1" applyAlignment="1">
      <alignment vertical="top" wrapText="1"/>
    </xf>
    <xf numFmtId="0" fontId="7" fillId="9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164" fontId="0" fillId="8" borderId="0" xfId="0" applyNumberForma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164" fontId="6" fillId="8" borderId="0" xfId="0" applyNumberFormat="1" applyFont="1" applyFill="1" applyAlignment="1">
      <alignment horizontal="center" vertical="center" wrapText="1"/>
    </xf>
    <xf numFmtId="164" fontId="6" fillId="7" borderId="0" xfId="0" applyNumberFormat="1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4" fillId="11" borderId="0" xfId="0" applyFont="1" applyFill="1" applyAlignment="1">
      <alignment vertical="top" wrapText="1"/>
    </xf>
    <xf numFmtId="165" fontId="4" fillId="11" borderId="0" xfId="0" applyNumberFormat="1" applyFont="1" applyFill="1" applyAlignment="1">
      <alignment vertical="top" wrapText="1"/>
    </xf>
    <xf numFmtId="9" fontId="4" fillId="11" borderId="0" xfId="0" applyNumberFormat="1" applyFont="1" applyFill="1" applyAlignment="1">
      <alignment vertical="top" wrapText="1"/>
    </xf>
    <xf numFmtId="0" fontId="1" fillId="9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164" fontId="2" fillId="7" borderId="0" xfId="0" applyNumberFormat="1" applyFont="1" applyFill="1" applyAlignment="1">
      <alignment vertical="top" wrapText="1"/>
    </xf>
    <xf numFmtId="164" fontId="5" fillId="7" borderId="0" xfId="0" applyNumberFormat="1" applyFont="1" applyFill="1" applyAlignment="1">
      <alignment vertical="top" wrapText="1"/>
    </xf>
    <xf numFmtId="165" fontId="2" fillId="7" borderId="0" xfId="0" applyNumberFormat="1" applyFont="1" applyFill="1" applyAlignment="1">
      <alignment vertical="top" wrapText="1"/>
    </xf>
    <xf numFmtId="0" fontId="5" fillId="7" borderId="0" xfId="0" applyFont="1" applyFill="1" applyAlignment="1">
      <alignment vertical="top" wrapText="1"/>
    </xf>
    <xf numFmtId="165" fontId="5" fillId="7" borderId="0" xfId="0" applyNumberFormat="1" applyFont="1" applyFill="1" applyAlignment="1">
      <alignment vertical="top" wrapText="1"/>
    </xf>
    <xf numFmtId="165" fontId="0" fillId="7" borderId="0" xfId="0" applyNumberFormat="1" applyFill="1" applyAlignment="1">
      <alignment vertical="top" wrapText="1"/>
    </xf>
    <xf numFmtId="9" fontId="2" fillId="7" borderId="0" xfId="0" applyNumberFormat="1" applyFont="1" applyFill="1" applyAlignment="1">
      <alignment vertical="top" wrapText="1"/>
    </xf>
    <xf numFmtId="0" fontId="2" fillId="7" borderId="0" xfId="0" applyFont="1" applyFill="1" applyAlignment="1">
      <alignment vertical="top" wrapText="1"/>
    </xf>
    <xf numFmtId="164" fontId="2" fillId="7" borderId="0" xfId="0" applyNumberFormat="1" applyFont="1" applyFill="1" applyAlignment="1">
      <alignment horizontal="center" vertical="top" wrapText="1"/>
    </xf>
    <xf numFmtId="164" fontId="2" fillId="7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6" fillId="7" borderId="0" xfId="0" applyFont="1" applyFill="1" applyAlignment="1">
      <alignment horizontal="center" vertical="center" wrapText="1"/>
    </xf>
    <xf numFmtId="164" fontId="6" fillId="7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14">
    <dxf>
      <fill>
        <patternFill>
          <bgColor rgb="FFFEE2E2"/>
        </patternFill>
      </fill>
    </dxf>
    <dxf>
      <fill>
        <patternFill>
          <bgColor rgb="FFFEF9C3"/>
        </patternFill>
      </fill>
    </dxf>
    <dxf>
      <fill>
        <patternFill>
          <bgColor rgb="FFDCFCE7"/>
        </patternFill>
      </fill>
    </dxf>
    <dxf>
      <fill>
        <patternFill>
          <bgColor rgb="FFFEE2E2"/>
        </patternFill>
      </fill>
    </dxf>
    <dxf>
      <fill>
        <patternFill>
          <bgColor rgb="FFFEF9C3"/>
        </patternFill>
      </fill>
    </dxf>
    <dxf>
      <fill>
        <patternFill>
          <bgColor rgb="FFDCFCE7"/>
        </patternFill>
      </fill>
    </dxf>
    <dxf>
      <fill>
        <patternFill>
          <bgColor rgb="FFFEE2E2"/>
        </patternFill>
      </fill>
    </dxf>
    <dxf>
      <fill>
        <patternFill>
          <bgColor rgb="FFFEF9C3"/>
        </patternFill>
      </fill>
    </dxf>
    <dxf>
      <fill>
        <patternFill>
          <bgColor rgb="FFDCFCE7"/>
        </patternFill>
      </fill>
    </dxf>
    <dxf>
      <fill>
        <patternFill>
          <bgColor rgb="FFFEE2E2"/>
        </patternFill>
      </fill>
    </dxf>
    <dxf>
      <fill>
        <patternFill>
          <bgColor rgb="FFFEF9C3"/>
        </patternFill>
      </fill>
    </dxf>
    <dxf>
      <fill>
        <patternFill>
          <bgColor rgb="FFDCFCE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F172A"/>
        <name val="Carlito"/>
        <scheme val="none"/>
      </font>
      <numFmt numFmtId="164" formatCode="\R\$\ #,##0.00"/>
      <fill>
        <patternFill patternType="solid">
          <fgColor indexed="64"/>
          <bgColor rgb="FFE5E7EB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F172A"/>
        <name val="Carlito"/>
        <scheme val="none"/>
      </font>
      <numFmt numFmtId="164" formatCode="\R\$\ #,##0.00"/>
      <fill>
        <patternFill patternType="solid">
          <fgColor indexed="64"/>
          <bgColor rgb="FFE5E7EB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strucoesTable" displayName="InstrucoesTable" ref="A4:B12">
  <tableColumns count="2">
    <tableColumn id="1" xr3:uid="{00000000-0010-0000-0000-000001000000}" name="Tópico"/>
    <tableColumn id="2" xr3:uid="{00000000-0010-0000-0000-000002000000}" name="Instruçã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tensPrecosTable" displayName="ItensPrecosTable" ref="A4:O8">
  <tableColumns count="15">
    <tableColumn id="1" xr3:uid="{00000000-0010-0000-0100-000001000000}" name="Item"/>
    <tableColumn id="2" xr3:uid="{00000000-0010-0000-0100-000002000000}" name="Quantidade"/>
    <tableColumn id="3" xr3:uid="{00000000-0010-0000-0100-000003000000}" name="CPU / Processamento (Mínimo)"/>
    <tableColumn id="4" xr3:uid="{00000000-0010-0000-0100-000004000000}" name="Memória (Mínimo)"/>
    <tableColumn id="5" xr3:uid="{00000000-0010-0000-0100-000005000000}" name="Disco / Armazenamento (Mínimo)"/>
    <tableColumn id="6" xr3:uid="{00000000-0010-0000-0100-000006000000}" name="Rede / Conectividade (Mínimo)"/>
    <tableColumn id="7" xr3:uid="{00000000-0010-0000-0100-000007000000}" name=" "/>
    <tableColumn id="8" xr3:uid="{00000000-0010-0000-0100-000008000000}" name="  "/>
    <tableColumn id="9" xr3:uid="{00000000-0010-0000-0100-000009000000}" name="Fabricante / Modelo proposto"/>
    <tableColumn id="10" xr3:uid="{00000000-0010-0000-0100-00000A000000}" name="Valor unitário ofertado DDP"/>
    <tableColumn id="11" xr3:uid="{00000000-0010-0000-0100-00000B000000}" name="Valor total ofertado DDP"/>
    <tableColumn id="15" xr3:uid="{B2D85240-33E2-4655-833E-0AF877F9E9D0}" name="Valor unitário ofertado FOB" dataDxfId="13"/>
    <tableColumn id="12" xr3:uid="{5D924CD3-8890-4A00-9F93-DCCDA9040BD5}" name="Valor total ofertado FOB" dataDxfId="12"/>
    <tableColumn id="13" xr3:uid="{00000000-0010-0000-0100-00000D000000}" name="Suporte 60 meses incluso?"/>
    <tableColumn id="14" xr3:uid="{00000000-0010-0000-0100-00000E000000}" name="Observações / evidência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ichaTecnicaTable" displayName="FichaTecnicaTable" ref="A4:H73">
  <tableColumns count="8">
    <tableColumn id="1" xr3:uid="{00000000-0010-0000-0200-000001000000}" name="Categoria"/>
    <tableColumn id="2" xr3:uid="{00000000-0010-0000-0200-000002000000}" name="Quantidade"/>
    <tableColumn id="3" xr3:uid="{00000000-0010-0000-0200-000003000000}" name="Campo técnico"/>
    <tableColumn id="4" xr3:uid="{00000000-0010-0000-0200-000004000000}" name="Mínimo / Requisito"/>
    <tableColumn id="5" xr3:uid="{00000000-0010-0000-0200-000005000000}" name="Resposta do proponente"/>
    <tableColumn id="6" xr3:uid="{00000000-0010-0000-0200-000006000000}" name="Unidade / formato"/>
    <tableColumn id="7" xr3:uid="{00000000-0010-0000-0200-000007000000}" name="Observação de cálculo ou validação"/>
    <tableColumn id="8" xr3:uid="{00000000-0010-0000-0200-000008000000}" name="Evidênc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RequisitosHWTable" displayName="RequisitosHWTable" ref="A4:K22">
  <tableColumns count="11">
    <tableColumn id="1" xr3:uid="{00000000-0010-0000-0300-000001000000}" name="ID"/>
    <tableColumn id="2" xr3:uid="{00000000-0010-0000-0300-000002000000}" name="Grupo"/>
    <tableColumn id="3" xr3:uid="{00000000-0010-0000-0300-000003000000}" name="Requisito técnico"/>
    <tableColumn id="4" xr3:uid="{00000000-0010-0000-0300-000004000000}" name="Tipo"/>
    <tableColumn id="5" xr3:uid="{00000000-0010-0000-0300-000005000000}" name="Critério de comprovação"/>
    <tableColumn id="6" xr3:uid="{00000000-0010-0000-0300-000006000000}" name="Peso"/>
    <tableColumn id="7" xr3:uid="{00000000-0010-0000-0300-000007000000}" name="Resposta do proponente"/>
    <tableColumn id="8" xr3:uid="{00000000-0010-0000-0300-000008000000}" name="Atendimento"/>
    <tableColumn id="9" xr3:uid="{00000000-0010-0000-0300-000009000000}" name="Evidências"/>
    <tableColumn id="10" xr3:uid="{00000000-0010-0000-0300-00000A000000}" name="Pontos obtidos"/>
    <tableColumn id="11" xr3:uid="{00000000-0010-0000-0300-00000B000000}" name="Observações da avaliaçã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torageSANTable" displayName="StorageSANTable" ref="A4:K16">
  <tableColumns count="11">
    <tableColumn id="1" xr3:uid="{00000000-0010-0000-0400-000001000000}" name="ID"/>
    <tableColumn id="2" xr3:uid="{00000000-0010-0000-0400-000002000000}" name="Grupo"/>
    <tableColumn id="3" xr3:uid="{00000000-0010-0000-0400-000003000000}" name="Requisito técnico"/>
    <tableColumn id="4" xr3:uid="{00000000-0010-0000-0400-000004000000}" name="Tipo"/>
    <tableColumn id="5" xr3:uid="{00000000-0010-0000-0400-000005000000}" name="Critério de comprovação"/>
    <tableColumn id="6" xr3:uid="{00000000-0010-0000-0400-000006000000}" name="Peso"/>
    <tableColumn id="7" xr3:uid="{00000000-0010-0000-0400-000007000000}" name="Resposta do proponente"/>
    <tableColumn id="8" xr3:uid="{00000000-0010-0000-0400-000008000000}" name="Atendimento"/>
    <tableColumn id="9" xr3:uid="{00000000-0010-0000-0400-000009000000}" name="Evidências"/>
    <tableColumn id="10" xr3:uid="{00000000-0010-0000-0400-00000A000000}" name="Pontos obtidos"/>
    <tableColumn id="11" xr3:uid="{00000000-0010-0000-0400-00000B000000}" name="Observações da avaliação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oftwareTable" displayName="SoftwareTable" ref="A4:K82">
  <tableColumns count="11">
    <tableColumn id="1" xr3:uid="{00000000-0010-0000-0500-000001000000}" name="ID"/>
    <tableColumn id="2" xr3:uid="{00000000-0010-0000-0500-000002000000}" name="Grupo"/>
    <tableColumn id="3" xr3:uid="{00000000-0010-0000-0500-000003000000}" name="Requisito técnico"/>
    <tableColumn id="4" xr3:uid="{00000000-0010-0000-0500-000004000000}" name="Tipo"/>
    <tableColumn id="5" xr3:uid="{00000000-0010-0000-0500-000005000000}" name="Critério de comprovação"/>
    <tableColumn id="6" xr3:uid="{00000000-0010-0000-0500-000006000000}" name="Peso"/>
    <tableColumn id="7" xr3:uid="{00000000-0010-0000-0500-000007000000}" name="Resposta do proponente"/>
    <tableColumn id="8" xr3:uid="{00000000-0010-0000-0500-000008000000}" name="Atendimento"/>
    <tableColumn id="9" xr3:uid="{00000000-0010-0000-0500-000009000000}" name="Evidências"/>
    <tableColumn id="10" xr3:uid="{00000000-0010-0000-0500-00000A000000}" name="Pontos obtidos"/>
    <tableColumn id="11" xr3:uid="{00000000-0010-0000-0500-00000B000000}" name="Observações da avaliação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ervicosAceiteTable" displayName="ServicosAceiteTable" ref="A4:K14">
  <tableColumns count="11">
    <tableColumn id="1" xr3:uid="{00000000-0010-0000-0600-000001000000}" name="ID"/>
    <tableColumn id="2" xr3:uid="{00000000-0010-0000-0600-000002000000}" name="Grupo"/>
    <tableColumn id="3" xr3:uid="{00000000-0010-0000-0600-000003000000}" name="Requisito técnico"/>
    <tableColumn id="4" xr3:uid="{00000000-0010-0000-0600-000004000000}" name="Tipo"/>
    <tableColumn id="5" xr3:uid="{00000000-0010-0000-0600-000005000000}" name="Critério de comprovação"/>
    <tableColumn id="6" xr3:uid="{00000000-0010-0000-0600-000006000000}" name="Peso"/>
    <tableColumn id="7" xr3:uid="{00000000-0010-0000-0600-000007000000}" name="Resposta do proponente"/>
    <tableColumn id="8" xr3:uid="{00000000-0010-0000-0600-000008000000}" name="Atendimento"/>
    <tableColumn id="9" xr3:uid="{00000000-0010-0000-0600-000009000000}" name="Evidências"/>
    <tableColumn id="10" xr3:uid="{00000000-0010-0000-0600-00000A000000}" name="Pontos obtidos"/>
    <tableColumn id="11" xr3:uid="{00000000-0010-0000-0600-00000B000000}" name="Observações da avaliação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DeclaracoesTable" displayName="DeclaracoesTable" ref="A4:E12">
  <tableColumns count="5">
    <tableColumn id="1" xr3:uid="{00000000-0010-0000-0700-000001000000}" name="ID"/>
    <tableColumn id="2" xr3:uid="{00000000-0010-0000-0700-000002000000}" name="Declaração"/>
    <tableColumn id="3" xr3:uid="{00000000-0010-0000-0700-000003000000}" name="Resposta"/>
    <tableColumn id="4" xr3:uid="{00000000-0010-0000-0700-000004000000}" name="Responsável / documento"/>
    <tableColumn id="5" xr3:uid="{00000000-0010-0000-0700-000005000000}" name="Observaçõe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MatrizAvaliacaoTable" displayName="MatrizAvaliacaoTable" ref="A4:F10">
  <tableColumns count="6">
    <tableColumn id="1" xr3:uid="{00000000-0010-0000-0800-000001000000}" name="Categoria"/>
    <tableColumn id="2" xr3:uid="{00000000-0010-0000-0800-000002000000}" name="Pontos máximos"/>
    <tableColumn id="3" xr3:uid="{00000000-0010-0000-0800-000003000000}" name="Pontos obtidos"/>
    <tableColumn id="4" xr3:uid="{00000000-0010-0000-0800-000004000000}" name="Aderência"/>
    <tableColumn id="5" xr3:uid="{00000000-0010-0000-0800-000005000000}" name="Obrigatórios pendentes"/>
    <tableColumn id="6" xr3:uid="{00000000-0010-0000-0800-000006000000}" name="Status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RegrasAvaliacaoTable" displayName="RegrasAvaliacaoTable" ref="A13:B17">
  <tableColumns count="2">
    <tableColumn id="1" xr3:uid="{00000000-0010-0000-0900-000001000000}" name="Regra"/>
    <tableColumn id="2" xr3:uid="{00000000-0010-0000-0900-000002000000}" name="Descrição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ListasTable" displayName="ListasTable" ref="A4:B12">
  <tableColumns count="2">
    <tableColumn id="1" xr3:uid="{00000000-0010-0000-0A00-000001000000}" name="Lista"/>
    <tableColumn id="2" xr3:uid="{00000000-0010-0000-0A00-000002000000}" name="Valo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0"/>
  <sheetViews>
    <sheetView zoomScaleNormal="100" zoomScaleSheetLayoutView="100" workbookViewId="0">
      <selection sqref="A1:H1"/>
    </sheetView>
  </sheetViews>
  <sheetFormatPr defaultColWidth="8.83203125" defaultRowHeight="14"/>
  <cols>
    <col min="1" max="1" width="24" customWidth="1"/>
    <col min="2" max="2" width="100" customWidth="1"/>
  </cols>
  <sheetData>
    <row r="1" spans="1:26" ht="42.75" customHeight="1">
      <c r="A1" s="43" t="s">
        <v>0</v>
      </c>
      <c r="B1" s="43"/>
      <c r="C1" s="43"/>
      <c r="D1" s="43"/>
      <c r="E1" s="43"/>
      <c r="F1" s="43"/>
      <c r="G1" s="43"/>
      <c r="H1" s="4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44" t="s">
        <v>1</v>
      </c>
      <c r="B2" s="44"/>
      <c r="C2" s="44"/>
      <c r="D2" s="44"/>
      <c r="E2" s="44"/>
      <c r="F2" s="44"/>
      <c r="G2" s="44"/>
      <c r="H2" s="4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2</v>
      </c>
      <c r="B4" s="9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5">
      <c r="A5" s="1" t="s">
        <v>4</v>
      </c>
      <c r="B5" s="1" t="s">
        <v>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5">
      <c r="A6" s="1" t="s">
        <v>6</v>
      </c>
      <c r="B6" s="1" t="s">
        <v>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5">
      <c r="A7" s="1" t="s">
        <v>8</v>
      </c>
      <c r="B7" s="1" t="s">
        <v>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5">
      <c r="A8" s="1" t="s">
        <v>10</v>
      </c>
      <c r="B8" s="1" t="s">
        <v>11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5">
      <c r="A9" s="1" t="s">
        <v>12</v>
      </c>
      <c r="B9" s="1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7.5">
      <c r="A10" s="1" t="s">
        <v>14</v>
      </c>
      <c r="B10" s="1" t="s">
        <v>15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5">
      <c r="A11" s="1" t="s">
        <v>16</v>
      </c>
      <c r="B11" s="1" t="s">
        <v>17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5">
      <c r="A12" s="1" t="s">
        <v>18</v>
      </c>
      <c r="B12" s="1" t="s">
        <v>19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00"/>
  <sheetViews>
    <sheetView zoomScaleNormal="100" zoomScaleSheetLayoutView="100" workbookViewId="0">
      <selection activeCell="B3" sqref="B3"/>
    </sheetView>
  </sheetViews>
  <sheetFormatPr defaultColWidth="8.83203125" defaultRowHeight="14.25" customHeight="1"/>
  <cols>
    <col min="1" max="1" width="20" customWidth="1"/>
    <col min="2" max="2" width="12" customWidth="1"/>
    <col min="3" max="3" width="34" customWidth="1"/>
    <col min="4" max="4" width="18" customWidth="1"/>
    <col min="5" max="5" width="30" customWidth="1"/>
    <col min="6" max="6" width="34" customWidth="1"/>
    <col min="7" max="8" width="18" customWidth="1"/>
    <col min="9" max="9" width="34" customWidth="1"/>
    <col min="10" max="13" width="18" customWidth="1"/>
    <col min="14" max="14" width="20" customWidth="1"/>
    <col min="15" max="15" width="38" customWidth="1"/>
  </cols>
  <sheetData>
    <row r="1" spans="1:27" ht="42.75" customHeight="1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4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37.4" customHeight="1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31</v>
      </c>
      <c r="K4" s="9" t="s">
        <v>32</v>
      </c>
      <c r="L4" s="9" t="s">
        <v>33</v>
      </c>
      <c r="M4" s="9" t="s">
        <v>34</v>
      </c>
      <c r="N4" s="9" t="s">
        <v>35</v>
      </c>
      <c r="O4" s="9" t="s">
        <v>36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37.5">
      <c r="A5" s="1" t="s">
        <v>37</v>
      </c>
      <c r="B5" s="1">
        <v>5</v>
      </c>
      <c r="C5" s="1" t="s">
        <v>38</v>
      </c>
      <c r="D5" s="1" t="s">
        <v>39</v>
      </c>
      <c r="E5" s="1" t="s">
        <v>40</v>
      </c>
      <c r="F5" s="1" t="s">
        <v>41</v>
      </c>
      <c r="G5" s="4"/>
      <c r="H5" s="4"/>
      <c r="I5" s="3"/>
      <c r="J5" s="15"/>
      <c r="K5" s="33">
        <f>IF(J5="",0,B5*J5)</f>
        <v>0</v>
      </c>
      <c r="L5" s="41" t="s">
        <v>42</v>
      </c>
      <c r="M5" s="41" t="s">
        <v>42</v>
      </c>
      <c r="N5" s="3"/>
      <c r="O5" s="3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4">
      <c r="A6" s="1" t="s">
        <v>43</v>
      </c>
      <c r="B6" s="1">
        <v>4</v>
      </c>
      <c r="C6" s="1" t="s">
        <v>44</v>
      </c>
      <c r="D6" s="1" t="s">
        <v>45</v>
      </c>
      <c r="E6" s="1" t="s">
        <v>46</v>
      </c>
      <c r="F6" s="1" t="s">
        <v>47</v>
      </c>
      <c r="G6" s="4"/>
      <c r="H6" s="4"/>
      <c r="I6" s="3"/>
      <c r="J6" s="15"/>
      <c r="K6" s="33">
        <f>IF(J6="",0,B6*J6)</f>
        <v>0</v>
      </c>
      <c r="L6" s="41" t="s">
        <v>42</v>
      </c>
      <c r="M6" s="41" t="s">
        <v>42</v>
      </c>
      <c r="N6" s="3"/>
      <c r="O6" s="3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37.5">
      <c r="A7" s="1" t="s">
        <v>48</v>
      </c>
      <c r="B7" s="1">
        <v>2</v>
      </c>
      <c r="C7" s="1" t="s">
        <v>38</v>
      </c>
      <c r="D7" s="1" t="s">
        <v>39</v>
      </c>
      <c r="E7" s="1" t="s">
        <v>49</v>
      </c>
      <c r="F7" s="1" t="s">
        <v>50</v>
      </c>
      <c r="G7" s="4"/>
      <c r="H7" s="4"/>
      <c r="I7" s="3"/>
      <c r="J7" s="15"/>
      <c r="K7" s="33">
        <f>IF(J7="",0,B7*J7)</f>
        <v>0</v>
      </c>
      <c r="L7" s="41" t="s">
        <v>42</v>
      </c>
      <c r="M7" s="41" t="s">
        <v>42</v>
      </c>
      <c r="N7" s="3"/>
      <c r="O7" s="3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25">
      <c r="A8" s="1" t="s">
        <v>51</v>
      </c>
      <c r="B8" s="1">
        <v>2</v>
      </c>
      <c r="C8" s="1" t="s">
        <v>52</v>
      </c>
      <c r="D8" s="1" t="s">
        <v>52</v>
      </c>
      <c r="E8" s="1" t="s">
        <v>53</v>
      </c>
      <c r="F8" s="1" t="s">
        <v>54</v>
      </c>
      <c r="G8" s="4"/>
      <c r="H8" s="4"/>
      <c r="I8" s="3"/>
      <c r="J8" s="15"/>
      <c r="K8" s="33">
        <f>IF(J8="",0,B8*J8)</f>
        <v>0</v>
      </c>
      <c r="L8" s="41" t="s">
        <v>42</v>
      </c>
      <c r="M8" s="41" t="s">
        <v>42</v>
      </c>
      <c r="N8" s="3"/>
      <c r="O8" s="3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4">
      <c r="A9" s="1"/>
      <c r="B9" s="1"/>
      <c r="C9" s="1"/>
      <c r="D9" s="1"/>
      <c r="E9" s="1"/>
      <c r="F9" s="1"/>
      <c r="G9" s="4"/>
      <c r="H9" s="4"/>
      <c r="I9" s="1"/>
      <c r="J9" s="15"/>
      <c r="K9" s="33"/>
      <c r="L9" s="33"/>
      <c r="M9" s="33"/>
      <c r="N9" s="1"/>
      <c r="O9" s="1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4">
      <c r="A10" s="2" t="s">
        <v>55</v>
      </c>
      <c r="B10" s="2"/>
      <c r="C10" s="2"/>
      <c r="D10" s="2"/>
      <c r="E10" s="2"/>
      <c r="F10" s="2"/>
      <c r="G10" s="5"/>
      <c r="H10" s="5">
        <f>SUM(H5:H8)</f>
        <v>0</v>
      </c>
      <c r="I10" s="2"/>
      <c r="J10" s="16"/>
      <c r="K10" s="34">
        <f>SUM(K5:K8)</f>
        <v>0</v>
      </c>
      <c r="L10" s="42" t="s">
        <v>42</v>
      </c>
      <c r="M10" s="42" t="s">
        <v>42</v>
      </c>
      <c r="N10" s="2"/>
      <c r="O10" s="2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4">
      <c r="A11" s="8"/>
      <c r="B11" s="8"/>
      <c r="C11" s="8"/>
      <c r="D11" s="8"/>
      <c r="E11" s="8"/>
      <c r="F11" s="8"/>
      <c r="G11" s="8"/>
      <c r="H11" s="8"/>
      <c r="I11" s="8"/>
      <c r="J11" s="23"/>
      <c r="K11" s="24"/>
      <c r="L11" s="24"/>
      <c r="M11" s="24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24" customHeight="1">
      <c r="A12" s="45" t="s">
        <v>56</v>
      </c>
      <c r="B12" s="45"/>
      <c r="C12" s="45"/>
      <c r="D12" s="45"/>
      <c r="E12" s="45"/>
      <c r="F12" s="45"/>
      <c r="G12" s="45"/>
      <c r="H12" s="45"/>
      <c r="I12" s="45"/>
      <c r="J12" s="46"/>
      <c r="K12" s="46"/>
      <c r="L12" s="46"/>
      <c r="M12" s="46"/>
      <c r="N12" s="45"/>
      <c r="O12" s="45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56">
      <c r="A13" s="8" t="s">
        <v>57</v>
      </c>
      <c r="B13" s="8">
        <v>1</v>
      </c>
      <c r="C13" s="8" t="s">
        <v>52</v>
      </c>
      <c r="D13" s="8" t="s">
        <v>52</v>
      </c>
      <c r="E13" s="8" t="s">
        <v>58</v>
      </c>
      <c r="F13" s="8" t="s">
        <v>59</v>
      </c>
      <c r="G13" s="8"/>
      <c r="H13" s="8"/>
      <c r="I13" s="8"/>
      <c r="J13" s="23"/>
      <c r="K13" s="24">
        <f>IF(J13="",0,B13*J13)</f>
        <v>0</v>
      </c>
      <c r="L13" s="24"/>
      <c r="M13" s="24">
        <f>IF(L13="",0,B13*J13)</f>
        <v>0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42">
      <c r="A14" s="8" t="s">
        <v>60</v>
      </c>
      <c r="B14" s="8">
        <v>1</v>
      </c>
      <c r="C14" s="8" t="s">
        <v>52</v>
      </c>
      <c r="D14" s="8" t="s">
        <v>52</v>
      </c>
      <c r="E14" s="8" t="s">
        <v>61</v>
      </c>
      <c r="F14" s="8" t="s">
        <v>62</v>
      </c>
      <c r="G14" s="8"/>
      <c r="H14" s="8"/>
      <c r="I14" s="8"/>
      <c r="J14" s="23"/>
      <c r="K14" s="24">
        <f>IF(J14="",0,B14*J14)</f>
        <v>0</v>
      </c>
      <c r="L14" s="24"/>
      <c r="M14" s="24">
        <f t="shared" ref="M14:M17" si="0">IF(L14="",0,B14*J14)</f>
        <v>0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42">
      <c r="A15" s="8" t="s">
        <v>63</v>
      </c>
      <c r="B15" s="8">
        <v>1</v>
      </c>
      <c r="C15" s="8" t="s">
        <v>52</v>
      </c>
      <c r="D15" s="8" t="s">
        <v>52</v>
      </c>
      <c r="E15" s="8" t="s">
        <v>61</v>
      </c>
      <c r="F15" s="8" t="s">
        <v>64</v>
      </c>
      <c r="G15" s="8"/>
      <c r="H15" s="8"/>
      <c r="I15" s="8"/>
      <c r="J15" s="23"/>
      <c r="K15" s="24">
        <f>IF(J15="",0,B15*J15)</f>
        <v>0</v>
      </c>
      <c r="L15" s="24"/>
      <c r="M15" s="24">
        <f t="shared" si="0"/>
        <v>0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42">
      <c r="A16" s="8" t="s">
        <v>65</v>
      </c>
      <c r="B16" s="8">
        <v>1</v>
      </c>
      <c r="C16" s="8" t="s">
        <v>52</v>
      </c>
      <c r="D16" s="8" t="s">
        <v>52</v>
      </c>
      <c r="E16" s="8" t="s">
        <v>66</v>
      </c>
      <c r="F16" s="8" t="s">
        <v>67</v>
      </c>
      <c r="G16" s="8"/>
      <c r="H16" s="8"/>
      <c r="I16" s="8"/>
      <c r="J16" s="23"/>
      <c r="K16" s="24">
        <f>IF(J16="",0,B16*J16)</f>
        <v>0</v>
      </c>
      <c r="L16" s="24"/>
      <c r="M16" s="24">
        <f t="shared" si="0"/>
        <v>0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42">
      <c r="A17" s="8" t="s">
        <v>68</v>
      </c>
      <c r="B17" s="8">
        <v>1</v>
      </c>
      <c r="C17" s="8" t="s">
        <v>52</v>
      </c>
      <c r="D17" s="8" t="s">
        <v>52</v>
      </c>
      <c r="E17" s="8" t="s">
        <v>69</v>
      </c>
      <c r="F17" s="8" t="s">
        <v>70</v>
      </c>
      <c r="G17" s="8"/>
      <c r="H17" s="8"/>
      <c r="I17" s="8"/>
      <c r="J17" s="23"/>
      <c r="K17" s="24">
        <f>IF(J17="",0,B17*J17)</f>
        <v>0</v>
      </c>
      <c r="L17" s="24"/>
      <c r="M17" s="24">
        <f t="shared" si="0"/>
        <v>0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4">
      <c r="A18" s="14" t="s">
        <v>71</v>
      </c>
      <c r="B18" s="14"/>
      <c r="C18" s="14"/>
      <c r="D18" s="14"/>
      <c r="E18" s="14"/>
      <c r="F18" s="14"/>
      <c r="G18" s="14"/>
      <c r="H18" s="14"/>
      <c r="I18" s="14"/>
      <c r="J18" s="25"/>
      <c r="K18" s="26">
        <f>K10+SUM(K13:K17)</f>
        <v>0</v>
      </c>
      <c r="L18" s="26"/>
      <c r="M18" s="26" t="e">
        <f>M10+SUM(M13:M17)</f>
        <v>#VALUE!</v>
      </c>
      <c r="N18" s="14"/>
      <c r="O18" s="14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ht="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1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4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1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1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1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4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4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4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4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4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4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4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4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4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4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4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4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4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4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4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4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4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4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4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4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4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4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4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4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4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4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4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4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4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4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4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4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4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4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4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4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4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4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4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4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4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4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4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4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4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4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4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4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4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4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4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4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4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4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4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4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4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4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4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4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4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4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4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4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4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4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</sheetData>
  <mergeCells count="3">
    <mergeCell ref="A1:O1"/>
    <mergeCell ref="A2:O2"/>
    <mergeCell ref="A12:O12"/>
  </mergeCells>
  <dataValidations count="2">
    <dataValidation type="list" sqref="N5:N8" xr:uid="{00000000-0002-0000-0100-000000000000}">
      <formula1>"Sim,Não"</formula1>
    </dataValidation>
    <dataValidation type="list" sqref="N5:N18" xr:uid="{00000000-0002-0000-0100-000001000000}">
      <formula1>"Sim,Não,N/A"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00"/>
  <sheetViews>
    <sheetView zoomScaleNormal="100" zoomScaleSheetLayoutView="100" workbookViewId="0">
      <selection sqref="A1:H1"/>
    </sheetView>
  </sheetViews>
  <sheetFormatPr defaultColWidth="8.83203125" defaultRowHeight="14"/>
  <cols>
    <col min="1" max="1" width="22" customWidth="1"/>
    <col min="2" max="2" width="12" customWidth="1"/>
    <col min="3" max="3" width="26" customWidth="1"/>
    <col min="4" max="4" width="50" customWidth="1"/>
    <col min="5" max="5" width="38" customWidth="1"/>
    <col min="6" max="6" width="22" customWidth="1"/>
    <col min="7" max="7" width="50" customWidth="1"/>
    <col min="8" max="8" width="36" customWidth="1"/>
  </cols>
  <sheetData>
    <row r="1" spans="1:26" ht="42.75" customHeight="1">
      <c r="A1" s="43" t="s">
        <v>72</v>
      </c>
      <c r="B1" s="43"/>
      <c r="C1" s="43"/>
      <c r="D1" s="43"/>
      <c r="E1" s="43"/>
      <c r="F1" s="43"/>
      <c r="G1" s="43"/>
      <c r="H1" s="4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44" t="s">
        <v>73</v>
      </c>
      <c r="B2" s="44"/>
      <c r="C2" s="44"/>
      <c r="D2" s="44"/>
      <c r="E2" s="44"/>
      <c r="F2" s="44"/>
      <c r="G2" s="44"/>
      <c r="H2" s="4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74</v>
      </c>
      <c r="B4" s="9" t="s">
        <v>23</v>
      </c>
      <c r="C4" s="9" t="s">
        <v>75</v>
      </c>
      <c r="D4" s="9" t="s">
        <v>76</v>
      </c>
      <c r="E4" s="9" t="s">
        <v>77</v>
      </c>
      <c r="F4" s="9" t="s">
        <v>78</v>
      </c>
      <c r="G4" s="9" t="s">
        <v>79</v>
      </c>
      <c r="H4" s="9" t="s">
        <v>80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5">
      <c r="A5" s="1" t="s">
        <v>37</v>
      </c>
      <c r="B5" s="1">
        <v>5</v>
      </c>
      <c r="C5" s="1" t="s">
        <v>81</v>
      </c>
      <c r="D5" s="1" t="s">
        <v>82</v>
      </c>
      <c r="E5" s="3"/>
      <c r="F5" s="1" t="s">
        <v>83</v>
      </c>
      <c r="G5" s="1" t="s">
        <v>84</v>
      </c>
      <c r="H5" s="3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1" t="s">
        <v>37</v>
      </c>
      <c r="B6" s="1">
        <v>5</v>
      </c>
      <c r="C6" s="1" t="s">
        <v>85</v>
      </c>
      <c r="D6" s="1" t="s">
        <v>86</v>
      </c>
      <c r="E6" s="3"/>
      <c r="F6" s="1" t="s">
        <v>87</v>
      </c>
      <c r="G6" s="1" t="s">
        <v>88</v>
      </c>
      <c r="H6" s="3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1" t="s">
        <v>37</v>
      </c>
      <c r="B7" s="1">
        <v>5</v>
      </c>
      <c r="C7" s="1" t="s">
        <v>89</v>
      </c>
      <c r="D7" s="1" t="s">
        <v>86</v>
      </c>
      <c r="E7" s="3"/>
      <c r="F7" s="1" t="s">
        <v>87</v>
      </c>
      <c r="G7" s="1" t="s">
        <v>90</v>
      </c>
      <c r="H7" s="3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1" t="s">
        <v>37</v>
      </c>
      <c r="B8" s="1">
        <v>5</v>
      </c>
      <c r="C8" s="1" t="s">
        <v>91</v>
      </c>
      <c r="D8" s="1" t="s">
        <v>92</v>
      </c>
      <c r="E8" s="3"/>
      <c r="F8" s="1" t="s">
        <v>87</v>
      </c>
      <c r="G8" s="1" t="s">
        <v>93</v>
      </c>
      <c r="H8" s="3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1" t="s">
        <v>37</v>
      </c>
      <c r="B9" s="1">
        <v>5</v>
      </c>
      <c r="C9" s="1" t="s">
        <v>94</v>
      </c>
      <c r="D9" s="1" t="s">
        <v>92</v>
      </c>
      <c r="E9" s="3"/>
      <c r="F9" s="1" t="s">
        <v>95</v>
      </c>
      <c r="G9" s="1" t="s">
        <v>96</v>
      </c>
      <c r="H9" s="3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1" t="s">
        <v>37</v>
      </c>
      <c r="B10" s="1">
        <v>5</v>
      </c>
      <c r="C10" s="1" t="s">
        <v>97</v>
      </c>
      <c r="D10" s="1" t="s">
        <v>98</v>
      </c>
      <c r="E10" s="3"/>
      <c r="F10" s="1" t="s">
        <v>95</v>
      </c>
      <c r="G10" s="1" t="s">
        <v>99</v>
      </c>
      <c r="H10" s="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1" t="s">
        <v>37</v>
      </c>
      <c r="B11" s="1">
        <v>5</v>
      </c>
      <c r="C11" s="1" t="s">
        <v>100</v>
      </c>
      <c r="D11" s="1" t="s">
        <v>92</v>
      </c>
      <c r="E11" s="3"/>
      <c r="F11" s="1" t="s">
        <v>101</v>
      </c>
      <c r="G11" s="1" t="s">
        <v>102</v>
      </c>
      <c r="H11" s="3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1" t="s">
        <v>37</v>
      </c>
      <c r="B12" s="1">
        <v>5</v>
      </c>
      <c r="C12" s="1" t="s">
        <v>103</v>
      </c>
      <c r="D12" s="1" t="s">
        <v>104</v>
      </c>
      <c r="E12" s="3"/>
      <c r="F12" s="1" t="s">
        <v>105</v>
      </c>
      <c r="G12" s="1" t="s">
        <v>106</v>
      </c>
      <c r="H12" s="3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1" t="s">
        <v>37</v>
      </c>
      <c r="B13" s="1">
        <v>5</v>
      </c>
      <c r="C13" s="1" t="s">
        <v>107</v>
      </c>
      <c r="D13" s="1" t="s">
        <v>92</v>
      </c>
      <c r="E13" s="3"/>
      <c r="F13" s="1" t="s">
        <v>108</v>
      </c>
      <c r="G13" s="1" t="s">
        <v>109</v>
      </c>
      <c r="H13" s="3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1" t="s">
        <v>37</v>
      </c>
      <c r="B14" s="1">
        <v>5</v>
      </c>
      <c r="C14" s="1" t="s">
        <v>110</v>
      </c>
      <c r="D14" s="1" t="s">
        <v>92</v>
      </c>
      <c r="E14" s="3"/>
      <c r="F14" s="1" t="s">
        <v>111</v>
      </c>
      <c r="G14" s="1" t="s">
        <v>112</v>
      </c>
      <c r="H14" s="3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1" t="s">
        <v>37</v>
      </c>
      <c r="B15" s="1">
        <v>5</v>
      </c>
      <c r="C15" s="1" t="s">
        <v>113</v>
      </c>
      <c r="D15" s="1" t="s">
        <v>92</v>
      </c>
      <c r="E15" s="3"/>
      <c r="F15" s="1" t="s">
        <v>114</v>
      </c>
      <c r="G15" s="1" t="s">
        <v>115</v>
      </c>
      <c r="H15" s="3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1" t="s">
        <v>37</v>
      </c>
      <c r="B16" s="1">
        <v>5</v>
      </c>
      <c r="C16" s="1" t="s">
        <v>116</v>
      </c>
      <c r="D16" s="1" t="s">
        <v>86</v>
      </c>
      <c r="E16" s="3"/>
      <c r="F16" s="1" t="s">
        <v>117</v>
      </c>
      <c r="G16" s="1" t="s">
        <v>118</v>
      </c>
      <c r="H16" s="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1" t="s">
        <v>37</v>
      </c>
      <c r="B17" s="1">
        <v>5</v>
      </c>
      <c r="C17" s="1" t="s">
        <v>119</v>
      </c>
      <c r="D17" s="1" t="s">
        <v>120</v>
      </c>
      <c r="E17" s="3"/>
      <c r="F17" s="1" t="s">
        <v>83</v>
      </c>
      <c r="G17" s="1" t="s">
        <v>121</v>
      </c>
      <c r="H17" s="3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1" t="s">
        <v>37</v>
      </c>
      <c r="B18" s="1">
        <v>5</v>
      </c>
      <c r="C18" s="1" t="s">
        <v>122</v>
      </c>
      <c r="D18" s="1" t="s">
        <v>92</v>
      </c>
      <c r="E18" s="3"/>
      <c r="F18" s="1" t="s">
        <v>123</v>
      </c>
      <c r="G18" s="1" t="s">
        <v>124</v>
      </c>
      <c r="H18" s="3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1" t="s">
        <v>37</v>
      </c>
      <c r="B19" s="1">
        <v>5</v>
      </c>
      <c r="C19" s="1" t="s">
        <v>125</v>
      </c>
      <c r="D19" s="1" t="s">
        <v>92</v>
      </c>
      <c r="E19" s="3"/>
      <c r="F19" s="1" t="s">
        <v>123</v>
      </c>
      <c r="G19" s="1" t="s">
        <v>124</v>
      </c>
      <c r="H19" s="3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1" t="s">
        <v>37</v>
      </c>
      <c r="B20" s="1">
        <v>5</v>
      </c>
      <c r="C20" s="1" t="s">
        <v>126</v>
      </c>
      <c r="D20" s="1" t="s">
        <v>86</v>
      </c>
      <c r="E20" s="3"/>
      <c r="F20" s="1" t="s">
        <v>127</v>
      </c>
      <c r="G20" s="1" t="s">
        <v>128</v>
      </c>
      <c r="H20" s="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1" t="s">
        <v>37</v>
      </c>
      <c r="B21" s="1">
        <v>5</v>
      </c>
      <c r="C21" s="1" t="s">
        <v>129</v>
      </c>
      <c r="D21" s="1" t="s">
        <v>86</v>
      </c>
      <c r="E21" s="3"/>
      <c r="F21" s="1" t="s">
        <v>127</v>
      </c>
      <c r="G21" s="1" t="s">
        <v>128</v>
      </c>
      <c r="H21" s="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1" t="s">
        <v>37</v>
      </c>
      <c r="B22" s="1">
        <v>5</v>
      </c>
      <c r="C22" s="1" t="s">
        <v>130</v>
      </c>
      <c r="D22" s="1" t="s">
        <v>131</v>
      </c>
      <c r="E22" s="3"/>
      <c r="F22" s="1" t="s">
        <v>132</v>
      </c>
      <c r="G22" s="1" t="s">
        <v>133</v>
      </c>
      <c r="H22" s="3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5">
      <c r="A23" s="1" t="s">
        <v>43</v>
      </c>
      <c r="B23" s="1">
        <v>4</v>
      </c>
      <c r="C23" s="1" t="s">
        <v>81</v>
      </c>
      <c r="D23" s="1" t="s">
        <v>82</v>
      </c>
      <c r="E23" s="3"/>
      <c r="F23" s="1" t="s">
        <v>83</v>
      </c>
      <c r="G23" s="1" t="s">
        <v>84</v>
      </c>
      <c r="H23" s="3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1" t="s">
        <v>43</v>
      </c>
      <c r="B24" s="1">
        <v>4</v>
      </c>
      <c r="C24" s="1" t="s">
        <v>85</v>
      </c>
      <c r="D24" s="1" t="s">
        <v>86</v>
      </c>
      <c r="E24" s="3"/>
      <c r="F24" s="1" t="s">
        <v>87</v>
      </c>
      <c r="G24" s="1" t="s">
        <v>88</v>
      </c>
      <c r="H24" s="3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1" t="s">
        <v>43</v>
      </c>
      <c r="B25" s="1">
        <v>4</v>
      </c>
      <c r="C25" s="1" t="s">
        <v>89</v>
      </c>
      <c r="D25" s="1" t="s">
        <v>86</v>
      </c>
      <c r="E25" s="3"/>
      <c r="F25" s="1" t="s">
        <v>87</v>
      </c>
      <c r="G25" s="1" t="s">
        <v>90</v>
      </c>
      <c r="H25" s="3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1" t="s">
        <v>43</v>
      </c>
      <c r="B26" s="1">
        <v>4</v>
      </c>
      <c r="C26" s="1" t="s">
        <v>91</v>
      </c>
      <c r="D26" s="1" t="s">
        <v>92</v>
      </c>
      <c r="E26" s="3"/>
      <c r="F26" s="1" t="s">
        <v>87</v>
      </c>
      <c r="G26" s="1" t="s">
        <v>93</v>
      </c>
      <c r="H26" s="3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1" t="s">
        <v>43</v>
      </c>
      <c r="B27" s="1">
        <v>4</v>
      </c>
      <c r="C27" s="1" t="s">
        <v>94</v>
      </c>
      <c r="D27" s="1" t="s">
        <v>92</v>
      </c>
      <c r="E27" s="3"/>
      <c r="F27" s="1" t="s">
        <v>95</v>
      </c>
      <c r="G27" s="1" t="s">
        <v>96</v>
      </c>
      <c r="H27" s="3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1" t="s">
        <v>43</v>
      </c>
      <c r="B28" s="1">
        <v>4</v>
      </c>
      <c r="C28" s="1" t="s">
        <v>97</v>
      </c>
      <c r="D28" s="1" t="s">
        <v>98</v>
      </c>
      <c r="E28" s="3"/>
      <c r="F28" s="1" t="s">
        <v>95</v>
      </c>
      <c r="G28" s="1" t="s">
        <v>99</v>
      </c>
      <c r="H28" s="3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1" t="s">
        <v>43</v>
      </c>
      <c r="B29" s="1">
        <v>4</v>
      </c>
      <c r="C29" s="1" t="s">
        <v>100</v>
      </c>
      <c r="D29" s="1" t="s">
        <v>92</v>
      </c>
      <c r="E29" s="3"/>
      <c r="F29" s="1" t="s">
        <v>101</v>
      </c>
      <c r="G29" s="1" t="s">
        <v>102</v>
      </c>
      <c r="H29" s="3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1" t="s">
        <v>43</v>
      </c>
      <c r="B30" s="1">
        <v>4</v>
      </c>
      <c r="C30" s="1" t="s">
        <v>103</v>
      </c>
      <c r="D30" s="1" t="s">
        <v>104</v>
      </c>
      <c r="E30" s="3"/>
      <c r="F30" s="1" t="s">
        <v>105</v>
      </c>
      <c r="G30" s="1" t="s">
        <v>106</v>
      </c>
      <c r="H30" s="3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1" t="s">
        <v>43</v>
      </c>
      <c r="B31" s="1">
        <v>4</v>
      </c>
      <c r="C31" s="1" t="s">
        <v>107</v>
      </c>
      <c r="D31" s="1" t="s">
        <v>92</v>
      </c>
      <c r="E31" s="3"/>
      <c r="F31" s="1" t="s">
        <v>108</v>
      </c>
      <c r="G31" s="1" t="s">
        <v>109</v>
      </c>
      <c r="H31" s="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1" t="s">
        <v>43</v>
      </c>
      <c r="B32" s="1">
        <v>4</v>
      </c>
      <c r="C32" s="1" t="s">
        <v>110</v>
      </c>
      <c r="D32" s="1" t="s">
        <v>92</v>
      </c>
      <c r="E32" s="3"/>
      <c r="F32" s="1" t="s">
        <v>111</v>
      </c>
      <c r="G32" s="1" t="s">
        <v>112</v>
      </c>
      <c r="H32" s="3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1" t="s">
        <v>43</v>
      </c>
      <c r="B33" s="1">
        <v>4</v>
      </c>
      <c r="C33" s="1" t="s">
        <v>113</v>
      </c>
      <c r="D33" s="1" t="s">
        <v>92</v>
      </c>
      <c r="E33" s="3"/>
      <c r="F33" s="1" t="s">
        <v>114</v>
      </c>
      <c r="G33" s="1" t="s">
        <v>115</v>
      </c>
      <c r="H33" s="3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1" t="s">
        <v>43</v>
      </c>
      <c r="B34" s="1">
        <v>4</v>
      </c>
      <c r="C34" s="1" t="s">
        <v>116</v>
      </c>
      <c r="D34" s="1" t="s">
        <v>86</v>
      </c>
      <c r="E34" s="3"/>
      <c r="F34" s="1" t="s">
        <v>117</v>
      </c>
      <c r="G34" s="1" t="s">
        <v>118</v>
      </c>
      <c r="H34" s="3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1" t="s">
        <v>43</v>
      </c>
      <c r="B35" s="1">
        <v>4</v>
      </c>
      <c r="C35" s="1" t="s">
        <v>119</v>
      </c>
      <c r="D35" s="1" t="s">
        <v>120</v>
      </c>
      <c r="E35" s="3"/>
      <c r="F35" s="1" t="s">
        <v>83</v>
      </c>
      <c r="G35" s="1" t="s">
        <v>121</v>
      </c>
      <c r="H35" s="3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1" t="s">
        <v>43</v>
      </c>
      <c r="B36" s="1">
        <v>4</v>
      </c>
      <c r="C36" s="1" t="s">
        <v>122</v>
      </c>
      <c r="D36" s="1" t="s">
        <v>92</v>
      </c>
      <c r="E36" s="3"/>
      <c r="F36" s="1" t="s">
        <v>123</v>
      </c>
      <c r="G36" s="1" t="s">
        <v>124</v>
      </c>
      <c r="H36" s="3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1" t="s">
        <v>43</v>
      </c>
      <c r="B37" s="1">
        <v>4</v>
      </c>
      <c r="C37" s="1" t="s">
        <v>125</v>
      </c>
      <c r="D37" s="1" t="s">
        <v>92</v>
      </c>
      <c r="E37" s="3"/>
      <c r="F37" s="1" t="s">
        <v>123</v>
      </c>
      <c r="G37" s="1" t="s">
        <v>124</v>
      </c>
      <c r="H37" s="3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1" t="s">
        <v>43</v>
      </c>
      <c r="B38" s="1">
        <v>4</v>
      </c>
      <c r="C38" s="1" t="s">
        <v>126</v>
      </c>
      <c r="D38" s="1" t="s">
        <v>86</v>
      </c>
      <c r="E38" s="3"/>
      <c r="F38" s="1" t="s">
        <v>127</v>
      </c>
      <c r="G38" s="1" t="s">
        <v>128</v>
      </c>
      <c r="H38" s="3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1" t="s">
        <v>43</v>
      </c>
      <c r="B39" s="1">
        <v>4</v>
      </c>
      <c r="C39" s="1" t="s">
        <v>129</v>
      </c>
      <c r="D39" s="1" t="s">
        <v>86</v>
      </c>
      <c r="E39" s="3"/>
      <c r="F39" s="1" t="s">
        <v>127</v>
      </c>
      <c r="G39" s="1" t="s">
        <v>128</v>
      </c>
      <c r="H39" s="3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1" t="s">
        <v>43</v>
      </c>
      <c r="B40" s="1">
        <v>4</v>
      </c>
      <c r="C40" s="1" t="s">
        <v>130</v>
      </c>
      <c r="D40" s="1" t="s">
        <v>134</v>
      </c>
      <c r="E40" s="3"/>
      <c r="F40" s="1" t="s">
        <v>132</v>
      </c>
      <c r="G40" s="1" t="s">
        <v>133</v>
      </c>
      <c r="H40" s="3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5">
      <c r="A41" s="1" t="s">
        <v>48</v>
      </c>
      <c r="B41" s="1">
        <v>2</v>
      </c>
      <c r="C41" s="1" t="s">
        <v>81</v>
      </c>
      <c r="D41" s="1" t="s">
        <v>135</v>
      </c>
      <c r="E41" s="3"/>
      <c r="F41" s="1" t="s">
        <v>83</v>
      </c>
      <c r="G41" s="1" t="s">
        <v>84</v>
      </c>
      <c r="H41" s="3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1" t="s">
        <v>48</v>
      </c>
      <c r="B42" s="1">
        <v>2</v>
      </c>
      <c r="C42" s="1" t="s">
        <v>85</v>
      </c>
      <c r="D42" s="1" t="s">
        <v>86</v>
      </c>
      <c r="E42" s="3"/>
      <c r="F42" s="1" t="s">
        <v>87</v>
      </c>
      <c r="G42" s="1" t="s">
        <v>88</v>
      </c>
      <c r="H42" s="3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5">
      <c r="A43" s="1" t="s">
        <v>48</v>
      </c>
      <c r="B43" s="1">
        <v>2</v>
      </c>
      <c r="C43" s="1" t="s">
        <v>89</v>
      </c>
      <c r="D43" s="1" t="s">
        <v>82</v>
      </c>
      <c r="E43" s="3"/>
      <c r="F43" s="1" t="s">
        <v>87</v>
      </c>
      <c r="G43" s="1" t="s">
        <v>90</v>
      </c>
      <c r="H43" s="3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1" t="s">
        <v>48</v>
      </c>
      <c r="B44" s="1">
        <v>2</v>
      </c>
      <c r="C44" s="1" t="s">
        <v>91</v>
      </c>
      <c r="D44" s="1" t="s">
        <v>92</v>
      </c>
      <c r="E44" s="3"/>
      <c r="F44" s="1" t="s">
        <v>87</v>
      </c>
      <c r="G44" s="1" t="s">
        <v>93</v>
      </c>
      <c r="H44" s="3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1" t="s">
        <v>48</v>
      </c>
      <c r="B45" s="1">
        <v>2</v>
      </c>
      <c r="C45" s="1" t="s">
        <v>94</v>
      </c>
      <c r="D45" s="1" t="s">
        <v>92</v>
      </c>
      <c r="E45" s="3"/>
      <c r="F45" s="1" t="s">
        <v>95</v>
      </c>
      <c r="G45" s="1" t="s">
        <v>96</v>
      </c>
      <c r="H45" s="3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1" t="s">
        <v>48</v>
      </c>
      <c r="B46" s="1">
        <v>2</v>
      </c>
      <c r="C46" s="1" t="s">
        <v>97</v>
      </c>
      <c r="D46" s="1" t="s">
        <v>98</v>
      </c>
      <c r="E46" s="3"/>
      <c r="F46" s="1" t="s">
        <v>95</v>
      </c>
      <c r="G46" s="1" t="s">
        <v>99</v>
      </c>
      <c r="H46" s="3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1" t="s">
        <v>48</v>
      </c>
      <c r="B47" s="1">
        <v>2</v>
      </c>
      <c r="C47" s="1" t="s">
        <v>100</v>
      </c>
      <c r="D47" s="1" t="s">
        <v>92</v>
      </c>
      <c r="E47" s="3"/>
      <c r="F47" s="1" t="s">
        <v>101</v>
      </c>
      <c r="G47" s="1" t="s">
        <v>102</v>
      </c>
      <c r="H47" s="3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1" t="s">
        <v>48</v>
      </c>
      <c r="B48" s="1">
        <v>2</v>
      </c>
      <c r="C48" s="1" t="s">
        <v>103</v>
      </c>
      <c r="D48" s="1" t="s">
        <v>104</v>
      </c>
      <c r="E48" s="3"/>
      <c r="F48" s="1" t="s">
        <v>105</v>
      </c>
      <c r="G48" s="1" t="s">
        <v>106</v>
      </c>
      <c r="H48" s="3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1" t="s">
        <v>48</v>
      </c>
      <c r="B49" s="1">
        <v>2</v>
      </c>
      <c r="C49" s="1" t="s">
        <v>107</v>
      </c>
      <c r="D49" s="1" t="s">
        <v>92</v>
      </c>
      <c r="E49" s="3"/>
      <c r="F49" s="1" t="s">
        <v>108</v>
      </c>
      <c r="G49" s="1" t="s">
        <v>109</v>
      </c>
      <c r="H49" s="3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1" t="s">
        <v>48</v>
      </c>
      <c r="B50" s="1">
        <v>2</v>
      </c>
      <c r="C50" s="1" t="s">
        <v>110</v>
      </c>
      <c r="D50" s="1" t="s">
        <v>92</v>
      </c>
      <c r="E50" s="3"/>
      <c r="F50" s="1" t="s">
        <v>111</v>
      </c>
      <c r="G50" s="1" t="s">
        <v>112</v>
      </c>
      <c r="H50" s="3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1" t="s">
        <v>48</v>
      </c>
      <c r="B51" s="1">
        <v>2</v>
      </c>
      <c r="C51" s="1" t="s">
        <v>113</v>
      </c>
      <c r="D51" s="1" t="s">
        <v>92</v>
      </c>
      <c r="E51" s="3"/>
      <c r="F51" s="1" t="s">
        <v>114</v>
      </c>
      <c r="G51" s="1" t="s">
        <v>115</v>
      </c>
      <c r="H51" s="3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1" t="s">
        <v>48</v>
      </c>
      <c r="B52" s="1">
        <v>2</v>
      </c>
      <c r="C52" s="1" t="s">
        <v>116</v>
      </c>
      <c r="D52" s="1" t="s">
        <v>86</v>
      </c>
      <c r="E52" s="3"/>
      <c r="F52" s="1" t="s">
        <v>117</v>
      </c>
      <c r="G52" s="1" t="s">
        <v>118</v>
      </c>
      <c r="H52" s="3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1" t="s">
        <v>48</v>
      </c>
      <c r="B53" s="1">
        <v>2</v>
      </c>
      <c r="C53" s="1" t="s">
        <v>119</v>
      </c>
      <c r="D53" s="1" t="s">
        <v>120</v>
      </c>
      <c r="E53" s="3"/>
      <c r="F53" s="1" t="s">
        <v>83</v>
      </c>
      <c r="G53" s="1" t="s">
        <v>121</v>
      </c>
      <c r="H53" s="3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1" t="s">
        <v>48</v>
      </c>
      <c r="B54" s="1">
        <v>2</v>
      </c>
      <c r="C54" s="1" t="s">
        <v>122</v>
      </c>
      <c r="D54" s="1" t="s">
        <v>136</v>
      </c>
      <c r="E54" s="3"/>
      <c r="F54" s="1" t="s">
        <v>123</v>
      </c>
      <c r="G54" s="1" t="s">
        <v>124</v>
      </c>
      <c r="H54" s="3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5">
      <c r="A55" s="1" t="s">
        <v>48</v>
      </c>
      <c r="B55" s="1">
        <v>2</v>
      </c>
      <c r="C55" s="1" t="s">
        <v>125</v>
      </c>
      <c r="D55" s="1" t="s">
        <v>137</v>
      </c>
      <c r="E55" s="3"/>
      <c r="F55" s="1" t="s">
        <v>123</v>
      </c>
      <c r="G55" s="1" t="s">
        <v>124</v>
      </c>
      <c r="H55" s="3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1" t="s">
        <v>48</v>
      </c>
      <c r="B56" s="1">
        <v>2</v>
      </c>
      <c r="C56" s="1" t="s">
        <v>126</v>
      </c>
      <c r="D56" s="1" t="s">
        <v>86</v>
      </c>
      <c r="E56" s="3"/>
      <c r="F56" s="1" t="s">
        <v>127</v>
      </c>
      <c r="G56" s="1" t="s">
        <v>128</v>
      </c>
      <c r="H56" s="3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1" t="s">
        <v>48</v>
      </c>
      <c r="B57" s="1">
        <v>2</v>
      </c>
      <c r="C57" s="1" t="s">
        <v>129</v>
      </c>
      <c r="D57" s="1" t="s">
        <v>86</v>
      </c>
      <c r="E57" s="3"/>
      <c r="F57" s="1" t="s">
        <v>127</v>
      </c>
      <c r="G57" s="1" t="s">
        <v>128</v>
      </c>
      <c r="H57" s="3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1" t="s">
        <v>48</v>
      </c>
      <c r="B58" s="1">
        <v>2</v>
      </c>
      <c r="C58" s="1" t="s">
        <v>130</v>
      </c>
      <c r="D58" s="1" t="s">
        <v>131</v>
      </c>
      <c r="E58" s="3"/>
      <c r="F58" s="1" t="s">
        <v>132</v>
      </c>
      <c r="G58" s="1" t="s">
        <v>133</v>
      </c>
      <c r="H58" s="3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1" t="s">
        <v>51</v>
      </c>
      <c r="B59" s="1">
        <v>2</v>
      </c>
      <c r="C59" s="1" t="s">
        <v>138</v>
      </c>
      <c r="D59" s="1" t="s">
        <v>92</v>
      </c>
      <c r="E59" s="3"/>
      <c r="F59" s="1" t="s">
        <v>139</v>
      </c>
      <c r="G59" s="1" t="s">
        <v>140</v>
      </c>
      <c r="H59" s="3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1" t="s">
        <v>51</v>
      </c>
      <c r="B60" s="1">
        <v>2</v>
      </c>
      <c r="C60" s="1" t="s">
        <v>141</v>
      </c>
      <c r="D60" s="1" t="s">
        <v>134</v>
      </c>
      <c r="E60" s="3"/>
      <c r="F60" s="1" t="s">
        <v>139</v>
      </c>
      <c r="G60" s="1" t="s">
        <v>142</v>
      </c>
      <c r="H60" s="3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1" t="s">
        <v>51</v>
      </c>
      <c r="B61" s="1">
        <v>2</v>
      </c>
      <c r="C61" s="1" t="s">
        <v>143</v>
      </c>
      <c r="D61" s="1" t="s">
        <v>144</v>
      </c>
      <c r="E61" s="3"/>
      <c r="F61" s="1" t="s">
        <v>139</v>
      </c>
      <c r="G61" s="1" t="s">
        <v>145</v>
      </c>
      <c r="H61" s="3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1" t="s">
        <v>51</v>
      </c>
      <c r="B62" s="1">
        <v>2</v>
      </c>
      <c r="C62" s="1" t="s">
        <v>146</v>
      </c>
      <c r="D62" s="1" t="s">
        <v>147</v>
      </c>
      <c r="E62" s="3"/>
      <c r="F62" s="1" t="s">
        <v>83</v>
      </c>
      <c r="G62" s="1" t="s">
        <v>148</v>
      </c>
      <c r="H62" s="3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1" t="s">
        <v>51</v>
      </c>
      <c r="B63" s="1">
        <v>2</v>
      </c>
      <c r="C63" s="1" t="s">
        <v>149</v>
      </c>
      <c r="D63" s="1" t="s">
        <v>150</v>
      </c>
      <c r="E63" s="3"/>
      <c r="F63" s="1" t="s">
        <v>151</v>
      </c>
      <c r="G63" s="1" t="s">
        <v>152</v>
      </c>
      <c r="H63" s="3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1" t="s">
        <v>51</v>
      </c>
      <c r="B64" s="1">
        <v>2</v>
      </c>
      <c r="C64" s="1" t="s">
        <v>153</v>
      </c>
      <c r="D64" s="1" t="s">
        <v>154</v>
      </c>
      <c r="E64" s="3"/>
      <c r="F64" s="1" t="s">
        <v>83</v>
      </c>
      <c r="G64" s="1" t="s">
        <v>155</v>
      </c>
      <c r="H64" s="3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1" t="s">
        <v>51</v>
      </c>
      <c r="B65" s="1">
        <v>2</v>
      </c>
      <c r="C65" s="1" t="s">
        <v>156</v>
      </c>
      <c r="D65" s="1" t="s">
        <v>157</v>
      </c>
      <c r="E65" s="3"/>
      <c r="F65" s="1" t="s">
        <v>158</v>
      </c>
      <c r="G65" s="1" t="s">
        <v>159</v>
      </c>
      <c r="H65" s="3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1" t="s">
        <v>51</v>
      </c>
      <c r="B66" s="1">
        <v>2</v>
      </c>
      <c r="C66" s="1" t="s">
        <v>160</v>
      </c>
      <c r="D66" s="1" t="s">
        <v>92</v>
      </c>
      <c r="E66" s="3"/>
      <c r="F66" s="1" t="s">
        <v>123</v>
      </c>
      <c r="G66" s="1" t="s">
        <v>161</v>
      </c>
      <c r="H66" s="3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1" t="s">
        <v>51</v>
      </c>
      <c r="B67" s="1">
        <v>2</v>
      </c>
      <c r="C67" s="1" t="s">
        <v>162</v>
      </c>
      <c r="D67" s="1" t="s">
        <v>92</v>
      </c>
      <c r="E67" s="3"/>
      <c r="F67" s="1" t="s">
        <v>123</v>
      </c>
      <c r="G67" s="1" t="s">
        <v>161</v>
      </c>
      <c r="H67" s="3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1" t="s">
        <v>51</v>
      </c>
      <c r="B68" s="1">
        <v>2</v>
      </c>
      <c r="C68" s="1" t="s">
        <v>163</v>
      </c>
      <c r="D68" s="1" t="s">
        <v>92</v>
      </c>
      <c r="E68" s="3"/>
      <c r="F68" s="1" t="s">
        <v>164</v>
      </c>
      <c r="G68" s="1" t="s">
        <v>165</v>
      </c>
      <c r="H68" s="3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1" t="s">
        <v>51</v>
      </c>
      <c r="B69" s="1">
        <v>2</v>
      </c>
      <c r="C69" s="1" t="s">
        <v>166</v>
      </c>
      <c r="D69" s="1" t="s">
        <v>167</v>
      </c>
      <c r="E69" s="3"/>
      <c r="F69" s="1" t="s">
        <v>83</v>
      </c>
      <c r="G69" s="1" t="s">
        <v>168</v>
      </c>
      <c r="H69" s="3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1" t="s">
        <v>51</v>
      </c>
      <c r="B70" s="1">
        <v>2</v>
      </c>
      <c r="C70" s="1" t="s">
        <v>169</v>
      </c>
      <c r="D70" s="1" t="s">
        <v>170</v>
      </c>
      <c r="E70" s="3"/>
      <c r="F70" s="1" t="s">
        <v>158</v>
      </c>
      <c r="G70" s="1" t="s">
        <v>171</v>
      </c>
      <c r="H70" s="3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1" t="s">
        <v>51</v>
      </c>
      <c r="B71" s="1">
        <v>2</v>
      </c>
      <c r="C71" s="1" t="s">
        <v>172</v>
      </c>
      <c r="D71" s="1" t="s">
        <v>170</v>
      </c>
      <c r="E71" s="3"/>
      <c r="F71" s="1" t="s">
        <v>158</v>
      </c>
      <c r="G71" s="1" t="s">
        <v>173</v>
      </c>
      <c r="H71" s="3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1" t="s">
        <v>51</v>
      </c>
      <c r="B72" s="1">
        <v>2</v>
      </c>
      <c r="C72" s="1" t="s">
        <v>174</v>
      </c>
      <c r="D72" s="1" t="s">
        <v>92</v>
      </c>
      <c r="E72" s="3"/>
      <c r="F72" s="1" t="s">
        <v>83</v>
      </c>
      <c r="G72" s="1" t="s">
        <v>175</v>
      </c>
      <c r="H72" s="3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1" t="s">
        <v>51</v>
      </c>
      <c r="B73" s="1">
        <v>2</v>
      </c>
      <c r="C73" s="1" t="s">
        <v>176</v>
      </c>
      <c r="D73" s="1" t="s">
        <v>177</v>
      </c>
      <c r="E73" s="3"/>
      <c r="F73" s="1" t="s">
        <v>178</v>
      </c>
      <c r="G73" s="1" t="s">
        <v>179</v>
      </c>
      <c r="H73" s="3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00"/>
  <sheetViews>
    <sheetView zoomScaleNormal="100" zoomScaleSheetLayoutView="100" workbookViewId="0">
      <selection activeCell="G7" sqref="G7"/>
    </sheetView>
  </sheetViews>
  <sheetFormatPr defaultColWidth="8.83203125" defaultRowHeight="14"/>
  <cols>
    <col min="1" max="1" width="12" customWidth="1"/>
    <col min="2" max="2" width="22" customWidth="1"/>
    <col min="3" max="3" width="58" customWidth="1"/>
    <col min="4" max="4" width="16" customWidth="1"/>
    <col min="5" max="5" width="48" customWidth="1"/>
    <col min="6" max="6" width="10" customWidth="1"/>
    <col min="7" max="7" width="38" customWidth="1"/>
    <col min="8" max="8" width="14" customWidth="1"/>
    <col min="9" max="9" width="34" customWidth="1"/>
    <col min="10" max="10" width="14" customWidth="1"/>
    <col min="11" max="11" width="34" customWidth="1"/>
  </cols>
  <sheetData>
    <row r="1" spans="1:26" ht="42.75" customHeight="1">
      <c r="A1" s="43" t="s">
        <v>180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44" t="s">
        <v>181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182</v>
      </c>
      <c r="B4" s="9" t="s">
        <v>183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77</v>
      </c>
      <c r="H4" s="9" t="s">
        <v>6</v>
      </c>
      <c r="I4" s="9" t="s">
        <v>12</v>
      </c>
      <c r="J4" s="9" t="s">
        <v>188</v>
      </c>
      <c r="K4" s="9" t="s">
        <v>189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5">
      <c r="A5" s="1" t="s">
        <v>190</v>
      </c>
      <c r="B5" s="1" t="s">
        <v>191</v>
      </c>
      <c r="C5" s="1" t="s">
        <v>192</v>
      </c>
      <c r="D5" s="1" t="s">
        <v>157</v>
      </c>
      <c r="E5" s="1" t="s">
        <v>193</v>
      </c>
      <c r="F5" s="6">
        <v>2</v>
      </c>
      <c r="G5" s="18"/>
      <c r="H5" s="19"/>
      <c r="I5" s="18"/>
      <c r="J5" s="35">
        <f t="shared" ref="J5:J22" si="0">IF(H5="Sim",F5,IF(H5="Parcial",F5*0.5,0))</f>
        <v>0</v>
      </c>
      <c r="K5" s="1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5">
      <c r="A6" s="1" t="s">
        <v>194</v>
      </c>
      <c r="B6" s="1" t="s">
        <v>191</v>
      </c>
      <c r="C6" s="1" t="s">
        <v>195</v>
      </c>
      <c r="D6" s="1" t="s">
        <v>157</v>
      </c>
      <c r="E6" s="1" t="s">
        <v>196</v>
      </c>
      <c r="F6" s="6">
        <v>2</v>
      </c>
      <c r="G6" s="18"/>
      <c r="H6" s="19"/>
      <c r="I6" s="18"/>
      <c r="J6" s="35">
        <f t="shared" si="0"/>
        <v>0</v>
      </c>
      <c r="K6" s="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5">
      <c r="A7" s="1" t="s">
        <v>197</v>
      </c>
      <c r="B7" s="1" t="s">
        <v>37</v>
      </c>
      <c r="C7" s="1" t="s">
        <v>198</v>
      </c>
      <c r="D7" s="1" t="s">
        <v>157</v>
      </c>
      <c r="E7" s="1" t="s">
        <v>199</v>
      </c>
      <c r="F7" s="6">
        <v>2.5</v>
      </c>
      <c r="G7" s="20"/>
      <c r="H7" s="19"/>
      <c r="I7" s="18"/>
      <c r="J7" s="35">
        <f t="shared" si="0"/>
        <v>0</v>
      </c>
      <c r="K7" s="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1" t="s">
        <v>200</v>
      </c>
      <c r="B8" s="1" t="s">
        <v>37</v>
      </c>
      <c r="C8" s="1" t="s">
        <v>201</v>
      </c>
      <c r="D8" s="1" t="s">
        <v>157</v>
      </c>
      <c r="E8" s="1" t="s">
        <v>202</v>
      </c>
      <c r="F8" s="6">
        <v>1.5</v>
      </c>
      <c r="G8" s="18"/>
      <c r="H8" s="19"/>
      <c r="I8" s="18"/>
      <c r="J8" s="35">
        <f t="shared" si="0"/>
        <v>0</v>
      </c>
      <c r="K8" s="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1" t="s">
        <v>203</v>
      </c>
      <c r="B9" s="1" t="s">
        <v>37</v>
      </c>
      <c r="C9" s="1" t="s">
        <v>204</v>
      </c>
      <c r="D9" s="1" t="s">
        <v>157</v>
      </c>
      <c r="E9" s="1" t="s">
        <v>205</v>
      </c>
      <c r="F9" s="6">
        <v>2.5</v>
      </c>
      <c r="G9" s="18"/>
      <c r="H9" s="19"/>
      <c r="I9" s="18"/>
      <c r="J9" s="35">
        <f t="shared" si="0"/>
        <v>0</v>
      </c>
      <c r="K9" s="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5">
      <c r="A10" s="1" t="s">
        <v>206</v>
      </c>
      <c r="B10" s="1" t="s">
        <v>37</v>
      </c>
      <c r="C10" s="1" t="s">
        <v>207</v>
      </c>
      <c r="D10" s="1" t="s">
        <v>157</v>
      </c>
      <c r="E10" s="1" t="s">
        <v>208</v>
      </c>
      <c r="F10" s="6">
        <v>2.5</v>
      </c>
      <c r="G10" s="18"/>
      <c r="H10" s="19"/>
      <c r="I10" s="18"/>
      <c r="J10" s="35">
        <f t="shared" si="0"/>
        <v>0</v>
      </c>
      <c r="K10" s="1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1" t="s">
        <v>209</v>
      </c>
      <c r="B11" s="1" t="s">
        <v>43</v>
      </c>
      <c r="C11" s="1" t="s">
        <v>210</v>
      </c>
      <c r="D11" s="1" t="s">
        <v>157</v>
      </c>
      <c r="E11" s="1" t="s">
        <v>199</v>
      </c>
      <c r="F11" s="6">
        <v>2.5</v>
      </c>
      <c r="G11" s="18"/>
      <c r="H11" s="19"/>
      <c r="I11" s="18"/>
      <c r="J11" s="35">
        <f t="shared" si="0"/>
        <v>0</v>
      </c>
      <c r="K11" s="1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1" t="s">
        <v>211</v>
      </c>
      <c r="B12" s="1" t="s">
        <v>43</v>
      </c>
      <c r="C12" s="1" t="s">
        <v>212</v>
      </c>
      <c r="D12" s="1" t="s">
        <v>157</v>
      </c>
      <c r="E12" s="1" t="s">
        <v>202</v>
      </c>
      <c r="F12" s="6">
        <v>1.5</v>
      </c>
      <c r="G12" s="18"/>
      <c r="H12" s="19"/>
      <c r="I12" s="18"/>
      <c r="J12" s="35">
        <f t="shared" si="0"/>
        <v>0</v>
      </c>
      <c r="K12" s="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1" t="s">
        <v>213</v>
      </c>
      <c r="B13" s="1" t="s">
        <v>43</v>
      </c>
      <c r="C13" s="1" t="s">
        <v>214</v>
      </c>
      <c r="D13" s="1" t="s">
        <v>157</v>
      </c>
      <c r="E13" s="1" t="s">
        <v>215</v>
      </c>
      <c r="F13" s="6">
        <v>1.5</v>
      </c>
      <c r="G13" s="18"/>
      <c r="H13" s="19"/>
      <c r="I13" s="18"/>
      <c r="J13" s="35">
        <f t="shared" si="0"/>
        <v>0</v>
      </c>
      <c r="K13" s="1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5">
      <c r="A14" s="1" t="s">
        <v>216</v>
      </c>
      <c r="B14" s="1" t="s">
        <v>43</v>
      </c>
      <c r="C14" s="1" t="s">
        <v>217</v>
      </c>
      <c r="D14" s="1" t="s">
        <v>157</v>
      </c>
      <c r="E14" s="1" t="s">
        <v>208</v>
      </c>
      <c r="F14" s="6">
        <v>2.5</v>
      </c>
      <c r="G14" s="18"/>
      <c r="H14" s="19"/>
      <c r="I14" s="18"/>
      <c r="J14" s="35">
        <f t="shared" si="0"/>
        <v>0</v>
      </c>
      <c r="K14" s="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5">
      <c r="A15" s="1" t="s">
        <v>218</v>
      </c>
      <c r="B15" s="1" t="s">
        <v>48</v>
      </c>
      <c r="C15" s="1" t="s">
        <v>219</v>
      </c>
      <c r="D15" s="1" t="s">
        <v>157</v>
      </c>
      <c r="E15" s="1" t="s">
        <v>199</v>
      </c>
      <c r="F15" s="6">
        <v>2</v>
      </c>
      <c r="G15" s="18"/>
      <c r="H15" s="19"/>
      <c r="I15" s="18"/>
      <c r="J15" s="35">
        <f t="shared" si="0"/>
        <v>0</v>
      </c>
      <c r="K15" s="1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1" t="s">
        <v>220</v>
      </c>
      <c r="B16" s="1" t="s">
        <v>48</v>
      </c>
      <c r="C16" s="1" t="s">
        <v>201</v>
      </c>
      <c r="D16" s="1" t="s">
        <v>157</v>
      </c>
      <c r="E16" s="1" t="s">
        <v>202</v>
      </c>
      <c r="F16" s="6">
        <v>1</v>
      </c>
      <c r="G16" s="18"/>
      <c r="H16" s="19"/>
      <c r="I16" s="18"/>
      <c r="J16" s="35">
        <f t="shared" si="0"/>
        <v>0</v>
      </c>
      <c r="K16" s="1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5">
      <c r="A17" s="1" t="s">
        <v>221</v>
      </c>
      <c r="B17" s="1" t="s">
        <v>48</v>
      </c>
      <c r="C17" s="1" t="s">
        <v>222</v>
      </c>
      <c r="D17" s="1" t="s">
        <v>157</v>
      </c>
      <c r="E17" s="1" t="s">
        <v>223</v>
      </c>
      <c r="F17" s="6">
        <v>2</v>
      </c>
      <c r="G17" s="18"/>
      <c r="H17" s="19"/>
      <c r="I17" s="18"/>
      <c r="J17" s="35">
        <f t="shared" si="0"/>
        <v>0</v>
      </c>
      <c r="K17" s="1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7.5">
      <c r="A18" s="1" t="s">
        <v>224</v>
      </c>
      <c r="B18" s="1" t="s">
        <v>225</v>
      </c>
      <c r="C18" s="1" t="s">
        <v>226</v>
      </c>
      <c r="D18" s="1" t="s">
        <v>157</v>
      </c>
      <c r="E18" s="1" t="s">
        <v>227</v>
      </c>
      <c r="F18" s="6">
        <v>2</v>
      </c>
      <c r="G18" s="18"/>
      <c r="H18" s="19"/>
      <c r="I18" s="18"/>
      <c r="J18" s="35">
        <f t="shared" si="0"/>
        <v>0</v>
      </c>
      <c r="K18" s="1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5">
      <c r="A19" s="1" t="s">
        <v>228</v>
      </c>
      <c r="B19" s="1" t="s">
        <v>229</v>
      </c>
      <c r="C19" s="1" t="s">
        <v>230</v>
      </c>
      <c r="D19" s="1" t="s">
        <v>157</v>
      </c>
      <c r="E19" s="1" t="s">
        <v>231</v>
      </c>
      <c r="F19" s="6">
        <v>2.5</v>
      </c>
      <c r="G19" s="18"/>
      <c r="H19" s="19"/>
      <c r="I19" s="18"/>
      <c r="J19" s="35">
        <f t="shared" si="0"/>
        <v>0</v>
      </c>
      <c r="K19" s="1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5">
      <c r="A20" s="1" t="s">
        <v>232</v>
      </c>
      <c r="B20" s="1" t="s">
        <v>233</v>
      </c>
      <c r="C20" s="1" t="s">
        <v>234</v>
      </c>
      <c r="D20" s="1" t="s">
        <v>157</v>
      </c>
      <c r="E20" s="1" t="s">
        <v>235</v>
      </c>
      <c r="F20" s="6">
        <v>2</v>
      </c>
      <c r="G20" s="18"/>
      <c r="H20" s="19"/>
      <c r="I20" s="18"/>
      <c r="J20" s="35">
        <f t="shared" si="0"/>
        <v>0</v>
      </c>
      <c r="K20" s="1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5">
      <c r="A21" s="1" t="s">
        <v>236</v>
      </c>
      <c r="B21" s="1" t="s">
        <v>237</v>
      </c>
      <c r="C21" s="1" t="s">
        <v>238</v>
      </c>
      <c r="D21" s="1" t="s">
        <v>157</v>
      </c>
      <c r="E21" s="1" t="s">
        <v>239</v>
      </c>
      <c r="F21" s="6">
        <v>1</v>
      </c>
      <c r="G21" s="18"/>
      <c r="H21" s="19"/>
      <c r="I21" s="18"/>
      <c r="J21" s="35">
        <f t="shared" si="0"/>
        <v>0</v>
      </c>
      <c r="K21" s="1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5">
      <c r="A22" s="1" t="s">
        <v>240</v>
      </c>
      <c r="B22" s="1" t="s">
        <v>241</v>
      </c>
      <c r="C22" s="1" t="s">
        <v>242</v>
      </c>
      <c r="D22" s="1" t="s">
        <v>157</v>
      </c>
      <c r="E22" s="1" t="s">
        <v>243</v>
      </c>
      <c r="F22" s="6">
        <v>1.5</v>
      </c>
      <c r="G22" s="18"/>
      <c r="H22" s="19"/>
      <c r="I22" s="18"/>
      <c r="J22" s="35">
        <f t="shared" si="0"/>
        <v>0</v>
      </c>
      <c r="K22" s="1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7.5">
      <c r="A23" s="1" t="s">
        <v>244</v>
      </c>
      <c r="B23" s="1" t="s">
        <v>245</v>
      </c>
      <c r="C23" s="1" t="s">
        <v>246</v>
      </c>
      <c r="D23" s="1" t="s">
        <v>157</v>
      </c>
      <c r="E23" s="1" t="s">
        <v>247</v>
      </c>
      <c r="F23" s="6">
        <v>1.5</v>
      </c>
      <c r="G23" s="18"/>
      <c r="H23" s="18"/>
      <c r="I23" s="18"/>
      <c r="J23" s="35">
        <f>IF(H23="Sim",F23,IF(H23="Parcial",F23*0.5,0))</f>
        <v>0</v>
      </c>
      <c r="K23" s="1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2" t="s">
        <v>248</v>
      </c>
      <c r="B24" s="2"/>
      <c r="C24" s="2"/>
      <c r="D24" s="2"/>
      <c r="E24" s="2"/>
      <c r="F24" s="7">
        <f>SUM(F5:F23)</f>
        <v>36.5</v>
      </c>
      <c r="G24" s="2" t="s">
        <v>249</v>
      </c>
      <c r="H24" s="36">
        <f>COUNTIFS(D5:D23,"Obrigatório",H5:H23,"&lt;&gt;Sim")</f>
        <v>19</v>
      </c>
      <c r="I24" s="2"/>
      <c r="J24" s="37">
        <f>SUM(J5:J23)</f>
        <v>0</v>
      </c>
      <c r="K24" s="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mergeCells count="2">
    <mergeCell ref="A1:K1"/>
    <mergeCell ref="A2:K2"/>
  </mergeCells>
  <conditionalFormatting sqref="H5:H22">
    <cfRule type="expression" dxfId="11" priority="1">
      <formula>H5="Sim"</formula>
    </cfRule>
    <cfRule type="expression" dxfId="10" priority="2">
      <formula>H5="Parcial"</formula>
    </cfRule>
    <cfRule type="expression" dxfId="9" priority="3">
      <formula>H5="Não"</formula>
    </cfRule>
  </conditionalFormatting>
  <dataValidations count="1">
    <dataValidation type="list" sqref="H5:H23" xr:uid="{00000000-0002-0000-0300-000000000000}">
      <formula1>"Sim,Parcial,Não,N/A"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00"/>
  <sheetViews>
    <sheetView zoomScaleNormal="100" zoomScaleSheetLayoutView="100" workbookViewId="0">
      <selection activeCell="D5" sqref="D5"/>
    </sheetView>
  </sheetViews>
  <sheetFormatPr defaultColWidth="8.83203125" defaultRowHeight="14"/>
  <cols>
    <col min="1" max="1" width="12" customWidth="1"/>
    <col min="2" max="2" width="22" customWidth="1"/>
    <col min="3" max="3" width="58" customWidth="1"/>
    <col min="4" max="4" width="16" customWidth="1"/>
    <col min="5" max="5" width="48" customWidth="1"/>
    <col min="6" max="6" width="10" customWidth="1"/>
    <col min="7" max="7" width="38" customWidth="1"/>
    <col min="8" max="8" width="14" customWidth="1"/>
    <col min="9" max="9" width="34" customWidth="1"/>
    <col min="10" max="10" width="14" customWidth="1"/>
    <col min="11" max="11" width="34" customWidth="1"/>
  </cols>
  <sheetData>
    <row r="1" spans="1:26" ht="42.75" customHeight="1">
      <c r="A1" s="43" t="s">
        <v>250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44" t="s">
        <v>251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182</v>
      </c>
      <c r="B4" s="9" t="s">
        <v>183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77</v>
      </c>
      <c r="H4" s="9" t="s">
        <v>6</v>
      </c>
      <c r="I4" s="9" t="s">
        <v>12</v>
      </c>
      <c r="J4" s="9" t="s">
        <v>188</v>
      </c>
      <c r="K4" s="9" t="s">
        <v>189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5">
      <c r="A5" s="1" t="s">
        <v>252</v>
      </c>
      <c r="B5" s="1" t="s">
        <v>253</v>
      </c>
      <c r="C5" s="1" t="s">
        <v>254</v>
      </c>
      <c r="D5" s="1" t="s">
        <v>157</v>
      </c>
      <c r="E5" s="1" t="s">
        <v>255</v>
      </c>
      <c r="F5" s="6">
        <v>2</v>
      </c>
      <c r="G5" s="18"/>
      <c r="H5" s="19"/>
      <c r="I5" s="18"/>
      <c r="J5" s="35">
        <f t="shared" ref="J5:J16" si="0">IF(H5="Sim",F5,IF(H5="Parcial",F5*0.5,0))</f>
        <v>0</v>
      </c>
      <c r="K5" s="1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5">
      <c r="A6" s="1" t="s">
        <v>256</v>
      </c>
      <c r="B6" s="1" t="s">
        <v>257</v>
      </c>
      <c r="C6" s="1" t="s">
        <v>258</v>
      </c>
      <c r="D6" s="1" t="s">
        <v>157</v>
      </c>
      <c r="E6" s="1" t="s">
        <v>259</v>
      </c>
      <c r="F6" s="6">
        <v>2</v>
      </c>
      <c r="G6" s="18"/>
      <c r="H6" s="19"/>
      <c r="I6" s="18"/>
      <c r="J6" s="35">
        <f t="shared" si="0"/>
        <v>0</v>
      </c>
      <c r="K6" s="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5">
      <c r="A7" s="1" t="s">
        <v>260</v>
      </c>
      <c r="B7" s="1" t="s">
        <v>261</v>
      </c>
      <c r="C7" s="1" t="s">
        <v>262</v>
      </c>
      <c r="D7" s="1" t="s">
        <v>157</v>
      </c>
      <c r="E7" s="1" t="s">
        <v>263</v>
      </c>
      <c r="F7" s="6">
        <v>2</v>
      </c>
      <c r="G7" s="18"/>
      <c r="H7" s="19"/>
      <c r="I7" s="18"/>
      <c r="J7" s="35">
        <f t="shared" si="0"/>
        <v>0</v>
      </c>
      <c r="K7" s="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1" t="s">
        <v>264</v>
      </c>
      <c r="B8" s="1" t="s">
        <v>156</v>
      </c>
      <c r="C8" s="1" t="s">
        <v>265</v>
      </c>
      <c r="D8" s="1" t="s">
        <v>157</v>
      </c>
      <c r="E8" s="1" t="s">
        <v>266</v>
      </c>
      <c r="F8" s="6">
        <v>2</v>
      </c>
      <c r="G8" s="18"/>
      <c r="H8" s="19"/>
      <c r="I8" s="18"/>
      <c r="J8" s="35">
        <f t="shared" si="0"/>
        <v>0</v>
      </c>
      <c r="K8" s="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5">
      <c r="A9" s="1" t="s">
        <v>267</v>
      </c>
      <c r="B9" s="1" t="s">
        <v>268</v>
      </c>
      <c r="C9" s="1" t="s">
        <v>269</v>
      </c>
      <c r="D9" s="1" t="s">
        <v>157</v>
      </c>
      <c r="E9" s="1" t="s">
        <v>270</v>
      </c>
      <c r="F9" s="6">
        <v>1.5</v>
      </c>
      <c r="G9" s="18"/>
      <c r="H9" s="19"/>
      <c r="I9" s="18"/>
      <c r="J9" s="35">
        <f t="shared" si="0"/>
        <v>0</v>
      </c>
      <c r="K9" s="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5">
      <c r="A10" s="1" t="s">
        <v>271</v>
      </c>
      <c r="B10" s="1" t="s">
        <v>272</v>
      </c>
      <c r="C10" s="1" t="s">
        <v>273</v>
      </c>
      <c r="D10" s="1" t="s">
        <v>274</v>
      </c>
      <c r="E10" s="1" t="s">
        <v>275</v>
      </c>
      <c r="F10" s="6">
        <v>2</v>
      </c>
      <c r="G10" s="18"/>
      <c r="H10" s="19"/>
      <c r="I10" s="18"/>
      <c r="J10" s="35">
        <f t="shared" si="0"/>
        <v>0</v>
      </c>
      <c r="K10" s="1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5">
      <c r="A11" s="1" t="s">
        <v>276</v>
      </c>
      <c r="B11" s="1" t="s">
        <v>277</v>
      </c>
      <c r="C11" s="1" t="s">
        <v>278</v>
      </c>
      <c r="D11" s="1" t="s">
        <v>157</v>
      </c>
      <c r="E11" s="1" t="s">
        <v>279</v>
      </c>
      <c r="F11" s="6">
        <v>1.5</v>
      </c>
      <c r="G11" s="18"/>
      <c r="H11" s="19"/>
      <c r="I11" s="18"/>
      <c r="J11" s="35">
        <f t="shared" si="0"/>
        <v>0</v>
      </c>
      <c r="K11" s="1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1" t="s">
        <v>280</v>
      </c>
      <c r="B12" s="1" t="s">
        <v>281</v>
      </c>
      <c r="C12" s="1" t="s">
        <v>282</v>
      </c>
      <c r="D12" s="1" t="s">
        <v>157</v>
      </c>
      <c r="E12" s="1" t="s">
        <v>283</v>
      </c>
      <c r="F12" s="6">
        <v>1.5</v>
      </c>
      <c r="G12" s="18"/>
      <c r="H12" s="19"/>
      <c r="I12" s="18"/>
      <c r="J12" s="35">
        <f t="shared" si="0"/>
        <v>0</v>
      </c>
      <c r="K12" s="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5">
      <c r="A13" s="1" t="s">
        <v>284</v>
      </c>
      <c r="B13" s="1" t="s">
        <v>285</v>
      </c>
      <c r="C13" s="1" t="s">
        <v>286</v>
      </c>
      <c r="D13" s="1" t="s">
        <v>157</v>
      </c>
      <c r="E13" s="1" t="s">
        <v>287</v>
      </c>
      <c r="F13" s="6">
        <v>1.5</v>
      </c>
      <c r="G13" s="18"/>
      <c r="H13" s="19"/>
      <c r="I13" s="18"/>
      <c r="J13" s="35">
        <f t="shared" si="0"/>
        <v>0</v>
      </c>
      <c r="K13" s="1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5">
      <c r="A14" s="1" t="s">
        <v>288</v>
      </c>
      <c r="B14" s="1" t="s">
        <v>176</v>
      </c>
      <c r="C14" s="1" t="s">
        <v>289</v>
      </c>
      <c r="D14" s="1" t="s">
        <v>157</v>
      </c>
      <c r="E14" s="1" t="s">
        <v>290</v>
      </c>
      <c r="F14" s="6">
        <v>2</v>
      </c>
      <c r="G14" s="18"/>
      <c r="H14" s="19"/>
      <c r="I14" s="18"/>
      <c r="J14" s="35">
        <f t="shared" si="0"/>
        <v>0</v>
      </c>
      <c r="K14" s="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5">
      <c r="A15" s="1" t="s">
        <v>291</v>
      </c>
      <c r="B15" s="1" t="s">
        <v>292</v>
      </c>
      <c r="C15" s="1" t="s">
        <v>293</v>
      </c>
      <c r="D15" s="1" t="s">
        <v>157</v>
      </c>
      <c r="E15" s="1" t="s">
        <v>294</v>
      </c>
      <c r="F15" s="6">
        <v>1</v>
      </c>
      <c r="G15" s="18"/>
      <c r="H15" s="19"/>
      <c r="I15" s="18"/>
      <c r="J15" s="35">
        <f t="shared" si="0"/>
        <v>0</v>
      </c>
      <c r="K15" s="1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5">
      <c r="A16" s="1" t="s">
        <v>295</v>
      </c>
      <c r="B16" s="1" t="s">
        <v>296</v>
      </c>
      <c r="C16" s="1" t="s">
        <v>297</v>
      </c>
      <c r="D16" s="1" t="s">
        <v>157</v>
      </c>
      <c r="E16" s="1" t="s">
        <v>298</v>
      </c>
      <c r="F16" s="6">
        <v>1</v>
      </c>
      <c r="G16" s="18"/>
      <c r="H16" s="19"/>
      <c r="I16" s="18"/>
      <c r="J16" s="35">
        <f t="shared" si="0"/>
        <v>0</v>
      </c>
      <c r="K16" s="1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1"/>
      <c r="B17" s="1"/>
      <c r="C17" s="1"/>
      <c r="D17" s="1"/>
      <c r="E17" s="1"/>
      <c r="F17" s="6"/>
      <c r="G17" s="1"/>
      <c r="H17" s="1"/>
      <c r="I17" s="1"/>
      <c r="J17" s="35"/>
      <c r="K17" s="1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2" t="s">
        <v>248</v>
      </c>
      <c r="B18" s="2"/>
      <c r="C18" s="2"/>
      <c r="D18" s="2"/>
      <c r="E18" s="2"/>
      <c r="F18" s="7">
        <f>SUM(F5:F16)</f>
        <v>20</v>
      </c>
      <c r="G18" s="2" t="s">
        <v>249</v>
      </c>
      <c r="H18" s="36">
        <f>COUNTIFS(D5:D16,"Obrigatório",H5:H16,"&lt;&gt;Sim")</f>
        <v>11</v>
      </c>
      <c r="I18" s="2"/>
      <c r="J18" s="37">
        <f>SUM(J5:J16)</f>
        <v>0</v>
      </c>
      <c r="K18" s="2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mergeCells count="2">
    <mergeCell ref="A1:K1"/>
    <mergeCell ref="A2:K2"/>
  </mergeCells>
  <conditionalFormatting sqref="H5:H16">
    <cfRule type="expression" dxfId="8" priority="1">
      <formula>H5="Sim"</formula>
    </cfRule>
    <cfRule type="expression" dxfId="7" priority="2">
      <formula>H5="Parcial"</formula>
    </cfRule>
    <cfRule type="expression" dxfId="6" priority="3">
      <formula>H5="Não"</formula>
    </cfRule>
  </conditionalFormatting>
  <dataValidations count="1">
    <dataValidation type="list" sqref="H5:H16" xr:uid="{00000000-0002-0000-0400-000000000000}">
      <formula1>"Sim,Parcial,Não,N/A"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65"/>
  <sheetViews>
    <sheetView zoomScaleNormal="100" zoomScaleSheetLayoutView="100" workbookViewId="0">
      <selection activeCell="D18" sqref="D18"/>
    </sheetView>
  </sheetViews>
  <sheetFormatPr defaultColWidth="8.83203125" defaultRowHeight="14"/>
  <cols>
    <col min="1" max="1" width="12" customWidth="1"/>
    <col min="2" max="2" width="22" customWidth="1"/>
    <col min="3" max="3" width="58" customWidth="1"/>
    <col min="4" max="4" width="16" customWidth="1"/>
    <col min="5" max="5" width="48" customWidth="1"/>
    <col min="6" max="6" width="10" customWidth="1"/>
    <col min="7" max="7" width="38" customWidth="1"/>
    <col min="8" max="8" width="14" customWidth="1"/>
    <col min="9" max="9" width="34" customWidth="1"/>
    <col min="10" max="10" width="14" customWidth="1"/>
    <col min="11" max="11" width="34" customWidth="1"/>
  </cols>
  <sheetData>
    <row r="1" spans="1:26" ht="42.75" customHeight="1">
      <c r="A1" s="43" t="s">
        <v>299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44" t="s">
        <v>300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182</v>
      </c>
      <c r="B4" s="9" t="s">
        <v>183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77</v>
      </c>
      <c r="H4" s="9" t="s">
        <v>6</v>
      </c>
      <c r="I4" s="9" t="s">
        <v>12</v>
      </c>
      <c r="J4" s="9" t="s">
        <v>188</v>
      </c>
      <c r="K4" s="9" t="s">
        <v>189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1" t="s">
        <v>301</v>
      </c>
      <c r="B5" s="1" t="s">
        <v>302</v>
      </c>
      <c r="C5" s="1" t="s">
        <v>303</v>
      </c>
      <c r="D5" s="1" t="s">
        <v>157</v>
      </c>
      <c r="E5" s="1" t="s">
        <v>304</v>
      </c>
      <c r="F5" s="6">
        <v>3</v>
      </c>
      <c r="G5" s="18"/>
      <c r="H5" s="19"/>
      <c r="I5" s="18"/>
      <c r="J5" s="35">
        <f t="shared" ref="J5:J68" si="0">IF(H5="Sim",F5,IF(H5="Parcial",F5*0.5,0))</f>
        <v>0</v>
      </c>
      <c r="K5" s="1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5">
      <c r="A6" s="1" t="s">
        <v>305</v>
      </c>
      <c r="B6" s="1" t="s">
        <v>306</v>
      </c>
      <c r="C6" s="1" t="s">
        <v>307</v>
      </c>
      <c r="D6" s="1" t="s">
        <v>157</v>
      </c>
      <c r="E6" s="1" t="s">
        <v>308</v>
      </c>
      <c r="F6" s="6">
        <v>2</v>
      </c>
      <c r="G6" s="18"/>
      <c r="H6" s="19"/>
      <c r="I6" s="18"/>
      <c r="J6" s="35">
        <f t="shared" si="0"/>
        <v>0</v>
      </c>
      <c r="K6" s="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7.5">
      <c r="A7" s="1" t="s">
        <v>309</v>
      </c>
      <c r="B7" s="1" t="s">
        <v>310</v>
      </c>
      <c r="C7" s="1" t="s">
        <v>311</v>
      </c>
      <c r="D7" s="1" t="s">
        <v>157</v>
      </c>
      <c r="E7" s="1" t="s">
        <v>312</v>
      </c>
      <c r="F7" s="6">
        <v>3</v>
      </c>
      <c r="G7" s="18"/>
      <c r="H7" s="19"/>
      <c r="I7" s="18"/>
      <c r="J7" s="35">
        <f t="shared" si="0"/>
        <v>0</v>
      </c>
      <c r="K7" s="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7.5">
      <c r="A8" s="1" t="s">
        <v>313</v>
      </c>
      <c r="B8" s="1" t="s">
        <v>314</v>
      </c>
      <c r="C8" s="1" t="s">
        <v>315</v>
      </c>
      <c r="D8" s="1" t="s">
        <v>157</v>
      </c>
      <c r="E8" s="1" t="s">
        <v>316</v>
      </c>
      <c r="F8" s="6">
        <v>3</v>
      </c>
      <c r="G8" s="18"/>
      <c r="H8" s="19"/>
      <c r="I8" s="18"/>
      <c r="J8" s="35">
        <f t="shared" si="0"/>
        <v>0</v>
      </c>
      <c r="K8" s="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1" t="s">
        <v>317</v>
      </c>
      <c r="B9" s="1" t="s">
        <v>318</v>
      </c>
      <c r="C9" s="1" t="s">
        <v>319</v>
      </c>
      <c r="D9" s="1" t="s">
        <v>157</v>
      </c>
      <c r="E9" s="1" t="s">
        <v>320</v>
      </c>
      <c r="F9" s="6">
        <v>2</v>
      </c>
      <c r="G9" s="18"/>
      <c r="H9" s="19"/>
      <c r="I9" s="18"/>
      <c r="J9" s="35">
        <f t="shared" si="0"/>
        <v>0</v>
      </c>
      <c r="K9" s="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5">
      <c r="A10" s="1" t="s">
        <v>321</v>
      </c>
      <c r="B10" s="1" t="s">
        <v>322</v>
      </c>
      <c r="C10" s="1" t="s">
        <v>323</v>
      </c>
      <c r="D10" s="1" t="s">
        <v>157</v>
      </c>
      <c r="E10" s="1" t="s">
        <v>324</v>
      </c>
      <c r="F10" s="6">
        <v>2</v>
      </c>
      <c r="G10" s="18"/>
      <c r="H10" s="19"/>
      <c r="I10" s="18"/>
      <c r="J10" s="35">
        <f t="shared" si="0"/>
        <v>0</v>
      </c>
      <c r="K10" s="1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5">
      <c r="A11" s="1" t="s">
        <v>325</v>
      </c>
      <c r="B11" s="1" t="s">
        <v>326</v>
      </c>
      <c r="C11" s="1" t="s">
        <v>327</v>
      </c>
      <c r="D11" s="1" t="s">
        <v>157</v>
      </c>
      <c r="E11" s="1" t="s">
        <v>328</v>
      </c>
      <c r="F11" s="6">
        <v>2</v>
      </c>
      <c r="G11" s="18"/>
      <c r="H11" s="19"/>
      <c r="I11" s="18"/>
      <c r="J11" s="35">
        <f t="shared" si="0"/>
        <v>0</v>
      </c>
      <c r="K11" s="1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5">
      <c r="A12" s="1" t="s">
        <v>329</v>
      </c>
      <c r="B12" s="1" t="s">
        <v>330</v>
      </c>
      <c r="C12" s="1" t="s">
        <v>331</v>
      </c>
      <c r="D12" s="1" t="s">
        <v>157</v>
      </c>
      <c r="E12" s="1" t="s">
        <v>332</v>
      </c>
      <c r="F12" s="6">
        <v>2</v>
      </c>
      <c r="G12" s="18"/>
      <c r="H12" s="19"/>
      <c r="I12" s="18"/>
      <c r="J12" s="35">
        <f t="shared" si="0"/>
        <v>0</v>
      </c>
      <c r="K12" s="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5">
      <c r="A13" s="1" t="s">
        <v>333</v>
      </c>
      <c r="B13" s="1" t="s">
        <v>334</v>
      </c>
      <c r="C13" s="1" t="s">
        <v>335</v>
      </c>
      <c r="D13" s="1" t="s">
        <v>157</v>
      </c>
      <c r="E13" s="1" t="s">
        <v>336</v>
      </c>
      <c r="F13" s="6">
        <v>2.5</v>
      </c>
      <c r="G13" s="18"/>
      <c r="H13" s="19"/>
      <c r="I13" s="18"/>
      <c r="J13" s="35">
        <f t="shared" si="0"/>
        <v>0</v>
      </c>
      <c r="K13" s="1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1" t="s">
        <v>337</v>
      </c>
      <c r="B14" s="1" t="s">
        <v>338</v>
      </c>
      <c r="C14" s="1" t="s">
        <v>339</v>
      </c>
      <c r="D14" s="1" t="s">
        <v>157</v>
      </c>
      <c r="E14" s="1" t="s">
        <v>340</v>
      </c>
      <c r="F14" s="6">
        <v>1.5</v>
      </c>
      <c r="G14" s="18"/>
      <c r="H14" s="19"/>
      <c r="I14" s="18"/>
      <c r="J14" s="35">
        <f t="shared" si="0"/>
        <v>0</v>
      </c>
      <c r="K14" s="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1" t="s">
        <v>341</v>
      </c>
      <c r="B15" s="1" t="s">
        <v>342</v>
      </c>
      <c r="C15" s="1" t="s">
        <v>343</v>
      </c>
      <c r="D15" s="1" t="s">
        <v>157</v>
      </c>
      <c r="E15" s="1" t="s">
        <v>344</v>
      </c>
      <c r="F15" s="6">
        <v>1</v>
      </c>
      <c r="G15" s="18"/>
      <c r="H15" s="19"/>
      <c r="I15" s="18"/>
      <c r="J15" s="35">
        <f t="shared" si="0"/>
        <v>0</v>
      </c>
      <c r="K15" s="1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5">
      <c r="A16" s="1" t="s">
        <v>345</v>
      </c>
      <c r="B16" s="1" t="s">
        <v>346</v>
      </c>
      <c r="C16" s="1" t="s">
        <v>347</v>
      </c>
      <c r="D16" s="1" t="s">
        <v>157</v>
      </c>
      <c r="E16" s="1" t="s">
        <v>348</v>
      </c>
      <c r="F16" s="6">
        <v>1</v>
      </c>
      <c r="G16" s="18"/>
      <c r="H16" s="19"/>
      <c r="I16" s="18"/>
      <c r="J16" s="35">
        <f t="shared" si="0"/>
        <v>0</v>
      </c>
      <c r="K16" s="1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7.5">
      <c r="A17" s="1" t="s">
        <v>349</v>
      </c>
      <c r="B17" s="1" t="s">
        <v>346</v>
      </c>
      <c r="C17" s="1" t="s">
        <v>350</v>
      </c>
      <c r="D17" s="1" t="s">
        <v>157</v>
      </c>
      <c r="E17" s="1" t="s">
        <v>304</v>
      </c>
      <c r="F17" s="6">
        <v>2</v>
      </c>
      <c r="G17" s="18"/>
      <c r="H17" s="19"/>
      <c r="I17" s="18"/>
      <c r="J17" s="35">
        <f t="shared" si="0"/>
        <v>0</v>
      </c>
      <c r="K17" s="1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7.5">
      <c r="A18" s="1" t="s">
        <v>351</v>
      </c>
      <c r="B18" s="1" t="s">
        <v>352</v>
      </c>
      <c r="C18" s="1" t="s">
        <v>353</v>
      </c>
      <c r="D18" s="1" t="s">
        <v>274</v>
      </c>
      <c r="E18" s="1" t="s">
        <v>354</v>
      </c>
      <c r="F18" s="6">
        <v>3</v>
      </c>
      <c r="G18" s="18"/>
      <c r="H18" s="19"/>
      <c r="I18" s="18"/>
      <c r="J18" s="35">
        <f t="shared" si="0"/>
        <v>0</v>
      </c>
      <c r="K18" s="1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7.5">
      <c r="A19" s="1" t="s">
        <v>355</v>
      </c>
      <c r="B19" s="1" t="s">
        <v>352</v>
      </c>
      <c r="C19" s="1" t="s">
        <v>356</v>
      </c>
      <c r="D19" s="1" t="s">
        <v>274</v>
      </c>
      <c r="E19" s="1" t="s">
        <v>357</v>
      </c>
      <c r="F19" s="6">
        <v>3</v>
      </c>
      <c r="G19" s="18"/>
      <c r="H19" s="19"/>
      <c r="I19" s="18"/>
      <c r="J19" s="35">
        <f t="shared" si="0"/>
        <v>0</v>
      </c>
      <c r="K19" s="1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5">
      <c r="A20" s="1" t="s">
        <v>358</v>
      </c>
      <c r="B20" s="1" t="s">
        <v>352</v>
      </c>
      <c r="C20" s="1" t="s">
        <v>359</v>
      </c>
      <c r="D20" s="1" t="s">
        <v>274</v>
      </c>
      <c r="E20" s="1" t="s">
        <v>360</v>
      </c>
      <c r="F20" s="6">
        <v>2</v>
      </c>
      <c r="G20" s="18"/>
      <c r="H20" s="19"/>
      <c r="I20" s="18"/>
      <c r="J20" s="35">
        <f t="shared" si="0"/>
        <v>0</v>
      </c>
      <c r="K20" s="1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7.5">
      <c r="A21" s="1" t="s">
        <v>361</v>
      </c>
      <c r="B21" s="1" t="s">
        <v>352</v>
      </c>
      <c r="C21" s="1" t="s">
        <v>362</v>
      </c>
      <c r="D21" s="1" t="s">
        <v>274</v>
      </c>
      <c r="E21" s="1" t="s">
        <v>363</v>
      </c>
      <c r="F21" s="6">
        <v>2</v>
      </c>
      <c r="G21" s="18"/>
      <c r="H21" s="19"/>
      <c r="I21" s="18"/>
      <c r="J21" s="35">
        <f t="shared" si="0"/>
        <v>0</v>
      </c>
      <c r="K21" s="1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7.5">
      <c r="A22" s="1" t="s">
        <v>364</v>
      </c>
      <c r="B22" s="1" t="s">
        <v>352</v>
      </c>
      <c r="C22" s="1" t="s">
        <v>365</v>
      </c>
      <c r="D22" s="1" t="s">
        <v>157</v>
      </c>
      <c r="E22" s="1" t="s">
        <v>366</v>
      </c>
      <c r="F22" s="6">
        <v>3</v>
      </c>
      <c r="G22" s="18"/>
      <c r="H22" s="19"/>
      <c r="I22" s="18"/>
      <c r="J22" s="35">
        <f t="shared" si="0"/>
        <v>0</v>
      </c>
      <c r="K22" s="1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7.5">
      <c r="A23" s="1" t="s">
        <v>367</v>
      </c>
      <c r="B23" s="1" t="s">
        <v>352</v>
      </c>
      <c r="C23" s="1" t="s">
        <v>368</v>
      </c>
      <c r="D23" s="1" t="s">
        <v>274</v>
      </c>
      <c r="E23" s="1" t="s">
        <v>369</v>
      </c>
      <c r="F23" s="6">
        <v>2</v>
      </c>
      <c r="G23" s="18"/>
      <c r="H23" s="19"/>
      <c r="I23" s="18"/>
      <c r="J23" s="35">
        <f t="shared" si="0"/>
        <v>0</v>
      </c>
      <c r="K23" s="1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7.5">
      <c r="A24" s="1" t="s">
        <v>370</v>
      </c>
      <c r="B24" s="1" t="s">
        <v>352</v>
      </c>
      <c r="C24" s="1" t="s">
        <v>371</v>
      </c>
      <c r="D24" s="1" t="s">
        <v>157</v>
      </c>
      <c r="E24" s="1" t="s">
        <v>372</v>
      </c>
      <c r="F24" s="6">
        <v>1</v>
      </c>
      <c r="G24" s="18"/>
      <c r="H24" s="19"/>
      <c r="I24" s="18"/>
      <c r="J24" s="35">
        <f t="shared" si="0"/>
        <v>0</v>
      </c>
      <c r="K24" s="1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5">
      <c r="A25" s="1" t="s">
        <v>373</v>
      </c>
      <c r="B25" s="1" t="s">
        <v>352</v>
      </c>
      <c r="C25" s="1" t="s">
        <v>374</v>
      </c>
      <c r="D25" s="1" t="s">
        <v>274</v>
      </c>
      <c r="E25" s="1" t="s">
        <v>375</v>
      </c>
      <c r="F25" s="6">
        <v>1</v>
      </c>
      <c r="G25" s="18"/>
      <c r="H25" s="19"/>
      <c r="I25" s="18"/>
      <c r="J25" s="35">
        <f t="shared" si="0"/>
        <v>0</v>
      </c>
      <c r="K25" s="1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5">
      <c r="A26" s="1" t="s">
        <v>376</v>
      </c>
      <c r="B26" s="1" t="s">
        <v>377</v>
      </c>
      <c r="C26" s="1" t="s">
        <v>378</v>
      </c>
      <c r="D26" s="1" t="s">
        <v>157</v>
      </c>
      <c r="E26" s="1" t="s">
        <v>379</v>
      </c>
      <c r="F26" s="6">
        <v>3</v>
      </c>
      <c r="G26" s="18"/>
      <c r="H26" s="19"/>
      <c r="I26" s="18"/>
      <c r="J26" s="35">
        <f t="shared" si="0"/>
        <v>0</v>
      </c>
      <c r="K26" s="1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5">
      <c r="A27" s="1" t="s">
        <v>380</v>
      </c>
      <c r="B27" s="1" t="s">
        <v>377</v>
      </c>
      <c r="C27" s="1" t="s">
        <v>381</v>
      </c>
      <c r="D27" s="1" t="s">
        <v>157</v>
      </c>
      <c r="E27" s="1" t="s">
        <v>382</v>
      </c>
      <c r="F27" s="6">
        <v>2</v>
      </c>
      <c r="G27" s="18"/>
      <c r="H27" s="19"/>
      <c r="I27" s="18"/>
      <c r="J27" s="35">
        <f t="shared" si="0"/>
        <v>0</v>
      </c>
      <c r="K27" s="1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37.5">
      <c r="A28" s="1" t="s">
        <v>383</v>
      </c>
      <c r="B28" s="1" t="s">
        <v>377</v>
      </c>
      <c r="C28" s="1" t="s">
        <v>384</v>
      </c>
      <c r="D28" s="1" t="s">
        <v>274</v>
      </c>
      <c r="E28" s="1" t="s">
        <v>385</v>
      </c>
      <c r="F28" s="6">
        <v>3</v>
      </c>
      <c r="G28" s="18"/>
      <c r="H28" s="19"/>
      <c r="I28" s="18"/>
      <c r="J28" s="35">
        <f t="shared" si="0"/>
        <v>0</v>
      </c>
      <c r="K28" s="1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37.5">
      <c r="A29" s="1" t="s">
        <v>386</v>
      </c>
      <c r="B29" s="1" t="s">
        <v>377</v>
      </c>
      <c r="C29" s="1" t="s">
        <v>387</v>
      </c>
      <c r="D29" s="1" t="s">
        <v>157</v>
      </c>
      <c r="E29" s="1" t="s">
        <v>388</v>
      </c>
      <c r="F29" s="6">
        <v>2</v>
      </c>
      <c r="G29" s="18"/>
      <c r="H29" s="19"/>
      <c r="I29" s="18"/>
      <c r="J29" s="35">
        <f t="shared" si="0"/>
        <v>0</v>
      </c>
      <c r="K29" s="1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5">
      <c r="A30" s="1" t="s">
        <v>389</v>
      </c>
      <c r="B30" s="1" t="s">
        <v>377</v>
      </c>
      <c r="C30" s="1" t="s">
        <v>390</v>
      </c>
      <c r="D30" s="1" t="s">
        <v>274</v>
      </c>
      <c r="E30" s="1" t="s">
        <v>391</v>
      </c>
      <c r="F30" s="6">
        <v>2</v>
      </c>
      <c r="G30" s="18"/>
      <c r="H30" s="19"/>
      <c r="I30" s="18"/>
      <c r="J30" s="35">
        <f t="shared" si="0"/>
        <v>0</v>
      </c>
      <c r="K30" s="1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5">
      <c r="A31" s="1" t="s">
        <v>392</v>
      </c>
      <c r="B31" s="1" t="s">
        <v>377</v>
      </c>
      <c r="C31" s="1" t="s">
        <v>393</v>
      </c>
      <c r="D31" s="1" t="s">
        <v>274</v>
      </c>
      <c r="E31" s="1" t="s">
        <v>394</v>
      </c>
      <c r="F31" s="6">
        <v>2</v>
      </c>
      <c r="G31" s="18"/>
      <c r="H31" s="19"/>
      <c r="I31" s="18"/>
      <c r="J31" s="35">
        <f t="shared" si="0"/>
        <v>0</v>
      </c>
      <c r="K31" s="1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7.5">
      <c r="A32" s="1" t="s">
        <v>395</v>
      </c>
      <c r="B32" s="1" t="s">
        <v>377</v>
      </c>
      <c r="C32" s="1" t="s">
        <v>396</v>
      </c>
      <c r="D32" s="1" t="s">
        <v>274</v>
      </c>
      <c r="E32" s="1" t="s">
        <v>397</v>
      </c>
      <c r="F32" s="6">
        <v>3</v>
      </c>
      <c r="G32" s="18"/>
      <c r="H32" s="19"/>
      <c r="I32" s="18"/>
      <c r="J32" s="35">
        <f t="shared" si="0"/>
        <v>0</v>
      </c>
      <c r="K32" s="1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5">
      <c r="A33" s="1" t="s">
        <v>398</v>
      </c>
      <c r="B33" s="1" t="s">
        <v>377</v>
      </c>
      <c r="C33" s="1" t="s">
        <v>399</v>
      </c>
      <c r="D33" s="1" t="s">
        <v>274</v>
      </c>
      <c r="E33" s="1" t="s">
        <v>400</v>
      </c>
      <c r="F33" s="6">
        <v>2</v>
      </c>
      <c r="G33" s="18"/>
      <c r="H33" s="19"/>
      <c r="I33" s="18"/>
      <c r="J33" s="35">
        <f t="shared" si="0"/>
        <v>0</v>
      </c>
      <c r="K33" s="1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37.5">
      <c r="A34" s="1" t="s">
        <v>401</v>
      </c>
      <c r="B34" s="1" t="s">
        <v>402</v>
      </c>
      <c r="C34" s="1" t="s">
        <v>403</v>
      </c>
      <c r="D34" s="1" t="s">
        <v>274</v>
      </c>
      <c r="E34" s="1" t="s">
        <v>404</v>
      </c>
      <c r="F34" s="6">
        <v>3</v>
      </c>
      <c r="G34" s="18"/>
      <c r="H34" s="19"/>
      <c r="I34" s="18"/>
      <c r="J34" s="35">
        <f t="shared" si="0"/>
        <v>0</v>
      </c>
      <c r="K34" s="1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5">
      <c r="A35" s="1" t="s">
        <v>405</v>
      </c>
      <c r="B35" s="1" t="s">
        <v>402</v>
      </c>
      <c r="C35" s="1" t="s">
        <v>406</v>
      </c>
      <c r="D35" s="1" t="s">
        <v>274</v>
      </c>
      <c r="E35" s="1" t="s">
        <v>407</v>
      </c>
      <c r="F35" s="6">
        <v>2</v>
      </c>
      <c r="G35" s="18"/>
      <c r="H35" s="19"/>
      <c r="I35" s="18"/>
      <c r="J35" s="35">
        <f t="shared" si="0"/>
        <v>0</v>
      </c>
      <c r="K35" s="1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37.5">
      <c r="A36" s="1" t="s">
        <v>408</v>
      </c>
      <c r="B36" s="1" t="s">
        <v>306</v>
      </c>
      <c r="C36" s="1" t="s">
        <v>409</v>
      </c>
      <c r="D36" s="1" t="s">
        <v>274</v>
      </c>
      <c r="E36" s="1" t="s">
        <v>410</v>
      </c>
      <c r="F36" s="6">
        <v>3</v>
      </c>
      <c r="G36" s="18"/>
      <c r="H36" s="19"/>
      <c r="I36" s="18"/>
      <c r="J36" s="35">
        <f t="shared" si="0"/>
        <v>0</v>
      </c>
      <c r="K36" s="1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5">
      <c r="A37" s="1" t="s">
        <v>411</v>
      </c>
      <c r="B37" s="1" t="s">
        <v>306</v>
      </c>
      <c r="C37" s="1" t="s">
        <v>412</v>
      </c>
      <c r="D37" s="1" t="s">
        <v>274</v>
      </c>
      <c r="E37" s="1" t="s">
        <v>413</v>
      </c>
      <c r="F37" s="6">
        <v>1</v>
      </c>
      <c r="G37" s="18"/>
      <c r="H37" s="19"/>
      <c r="I37" s="18"/>
      <c r="J37" s="35">
        <f t="shared" si="0"/>
        <v>0</v>
      </c>
      <c r="K37" s="1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5">
      <c r="A38" s="1" t="s">
        <v>414</v>
      </c>
      <c r="B38" s="1" t="s">
        <v>306</v>
      </c>
      <c r="C38" s="1" t="s">
        <v>415</v>
      </c>
      <c r="D38" s="1" t="s">
        <v>274</v>
      </c>
      <c r="E38" s="1" t="s">
        <v>416</v>
      </c>
      <c r="F38" s="6">
        <v>1</v>
      </c>
      <c r="G38" s="18"/>
      <c r="H38" s="19"/>
      <c r="I38" s="18"/>
      <c r="J38" s="35">
        <f t="shared" si="0"/>
        <v>0</v>
      </c>
      <c r="K38" s="1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5">
      <c r="A39" s="1" t="s">
        <v>417</v>
      </c>
      <c r="B39" s="1" t="s">
        <v>306</v>
      </c>
      <c r="C39" s="1" t="s">
        <v>418</v>
      </c>
      <c r="D39" s="1" t="s">
        <v>274</v>
      </c>
      <c r="E39" s="1" t="s">
        <v>419</v>
      </c>
      <c r="F39" s="6">
        <v>2</v>
      </c>
      <c r="G39" s="18"/>
      <c r="H39" s="19"/>
      <c r="I39" s="18"/>
      <c r="J39" s="35">
        <f t="shared" si="0"/>
        <v>0</v>
      </c>
      <c r="K39" s="1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37.5">
      <c r="A40" s="1" t="s">
        <v>420</v>
      </c>
      <c r="B40" s="1" t="s">
        <v>306</v>
      </c>
      <c r="C40" s="1" t="s">
        <v>421</v>
      </c>
      <c r="D40" s="1" t="s">
        <v>274</v>
      </c>
      <c r="E40" s="1" t="s">
        <v>422</v>
      </c>
      <c r="F40" s="6">
        <v>1</v>
      </c>
      <c r="G40" s="18"/>
      <c r="H40" s="19"/>
      <c r="I40" s="18"/>
      <c r="J40" s="35">
        <f t="shared" si="0"/>
        <v>0</v>
      </c>
      <c r="K40" s="1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37.5">
      <c r="A41" s="1" t="s">
        <v>423</v>
      </c>
      <c r="B41" s="1" t="s">
        <v>306</v>
      </c>
      <c r="C41" s="1" t="s">
        <v>424</v>
      </c>
      <c r="D41" s="1" t="s">
        <v>274</v>
      </c>
      <c r="E41" s="1" t="s">
        <v>425</v>
      </c>
      <c r="F41" s="6">
        <v>1</v>
      </c>
      <c r="G41" s="18"/>
      <c r="H41" s="19"/>
      <c r="I41" s="18"/>
      <c r="J41" s="35">
        <f t="shared" si="0"/>
        <v>0</v>
      </c>
      <c r="K41" s="1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5">
      <c r="A42" s="1" t="s">
        <v>426</v>
      </c>
      <c r="B42" s="1" t="s">
        <v>427</v>
      </c>
      <c r="C42" s="1" t="s">
        <v>428</v>
      </c>
      <c r="D42" s="1" t="s">
        <v>274</v>
      </c>
      <c r="E42" s="1" t="s">
        <v>429</v>
      </c>
      <c r="F42" s="6">
        <v>3</v>
      </c>
      <c r="G42" s="18"/>
      <c r="H42" s="19"/>
      <c r="I42" s="18"/>
      <c r="J42" s="35">
        <f t="shared" si="0"/>
        <v>0</v>
      </c>
      <c r="K42" s="1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37.5">
      <c r="A43" s="1" t="s">
        <v>430</v>
      </c>
      <c r="B43" s="1" t="s">
        <v>427</v>
      </c>
      <c r="C43" s="1" t="s">
        <v>431</v>
      </c>
      <c r="D43" s="1" t="s">
        <v>274</v>
      </c>
      <c r="E43" s="1" t="s">
        <v>432</v>
      </c>
      <c r="F43" s="6">
        <v>2</v>
      </c>
      <c r="G43" s="18"/>
      <c r="H43" s="19"/>
      <c r="I43" s="18"/>
      <c r="J43" s="35">
        <f t="shared" si="0"/>
        <v>0</v>
      </c>
      <c r="K43" s="1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5">
      <c r="A44" s="1" t="s">
        <v>433</v>
      </c>
      <c r="B44" s="1" t="s">
        <v>427</v>
      </c>
      <c r="C44" s="1" t="s">
        <v>434</v>
      </c>
      <c r="D44" s="1" t="s">
        <v>157</v>
      </c>
      <c r="E44" s="1" t="s">
        <v>435</v>
      </c>
      <c r="F44" s="6">
        <v>2</v>
      </c>
      <c r="G44" s="18"/>
      <c r="H44" s="19"/>
      <c r="I44" s="18"/>
      <c r="J44" s="35">
        <f t="shared" si="0"/>
        <v>0</v>
      </c>
      <c r="K44" s="1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37.5">
      <c r="A45" s="1" t="s">
        <v>436</v>
      </c>
      <c r="B45" s="1" t="s">
        <v>427</v>
      </c>
      <c r="C45" s="1" t="s">
        <v>437</v>
      </c>
      <c r="D45" s="1" t="s">
        <v>274</v>
      </c>
      <c r="E45" s="1" t="s">
        <v>438</v>
      </c>
      <c r="F45" s="6">
        <v>2</v>
      </c>
      <c r="G45" s="18"/>
      <c r="H45" s="19"/>
      <c r="I45" s="18"/>
      <c r="J45" s="35">
        <f t="shared" si="0"/>
        <v>0</v>
      </c>
      <c r="K45" s="1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37.5">
      <c r="A46" s="1" t="s">
        <v>439</v>
      </c>
      <c r="B46" s="1" t="s">
        <v>427</v>
      </c>
      <c r="C46" s="1" t="s">
        <v>440</v>
      </c>
      <c r="D46" s="1" t="s">
        <v>274</v>
      </c>
      <c r="E46" s="1" t="s">
        <v>441</v>
      </c>
      <c r="F46" s="6">
        <v>1</v>
      </c>
      <c r="G46" s="18"/>
      <c r="H46" s="19"/>
      <c r="I46" s="18"/>
      <c r="J46" s="35">
        <f t="shared" si="0"/>
        <v>0</v>
      </c>
      <c r="K46" s="1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37.5">
      <c r="A47" s="1" t="s">
        <v>442</v>
      </c>
      <c r="B47" s="1" t="s">
        <v>427</v>
      </c>
      <c r="C47" s="1" t="s">
        <v>443</v>
      </c>
      <c r="D47" s="1" t="s">
        <v>274</v>
      </c>
      <c r="E47" s="1" t="s">
        <v>444</v>
      </c>
      <c r="F47" s="6">
        <v>1</v>
      </c>
      <c r="G47" s="18"/>
      <c r="H47" s="19"/>
      <c r="I47" s="18"/>
      <c r="J47" s="35">
        <f t="shared" si="0"/>
        <v>0</v>
      </c>
      <c r="K47" s="1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37.5">
      <c r="A48" s="1" t="s">
        <v>445</v>
      </c>
      <c r="B48" s="1" t="s">
        <v>446</v>
      </c>
      <c r="C48" s="1" t="s">
        <v>447</v>
      </c>
      <c r="D48" s="1" t="s">
        <v>274</v>
      </c>
      <c r="E48" s="1" t="s">
        <v>448</v>
      </c>
      <c r="F48" s="6">
        <v>3</v>
      </c>
      <c r="G48" s="18"/>
      <c r="H48" s="19"/>
      <c r="I48" s="18"/>
      <c r="J48" s="35">
        <f t="shared" si="0"/>
        <v>0</v>
      </c>
      <c r="K48" s="1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37.5">
      <c r="A49" s="1" t="s">
        <v>449</v>
      </c>
      <c r="B49" s="1" t="s">
        <v>446</v>
      </c>
      <c r="C49" s="1" t="s">
        <v>450</v>
      </c>
      <c r="D49" s="1" t="s">
        <v>157</v>
      </c>
      <c r="E49" s="1" t="s">
        <v>451</v>
      </c>
      <c r="F49" s="6">
        <v>2</v>
      </c>
      <c r="G49" s="18"/>
      <c r="H49" s="19"/>
      <c r="I49" s="18"/>
      <c r="J49" s="35">
        <f t="shared" si="0"/>
        <v>0</v>
      </c>
      <c r="K49" s="1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37.5">
      <c r="A50" s="1" t="s">
        <v>452</v>
      </c>
      <c r="B50" s="1" t="s">
        <v>446</v>
      </c>
      <c r="C50" s="1" t="s">
        <v>453</v>
      </c>
      <c r="D50" s="1" t="s">
        <v>274</v>
      </c>
      <c r="E50" s="1" t="s">
        <v>454</v>
      </c>
      <c r="F50" s="6">
        <v>2</v>
      </c>
      <c r="G50" s="18"/>
      <c r="H50" s="19"/>
      <c r="I50" s="18"/>
      <c r="J50" s="35">
        <f t="shared" si="0"/>
        <v>0</v>
      </c>
      <c r="K50" s="1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37.5">
      <c r="A51" s="1" t="s">
        <v>455</v>
      </c>
      <c r="B51" s="1" t="s">
        <v>446</v>
      </c>
      <c r="C51" s="1" t="s">
        <v>456</v>
      </c>
      <c r="D51" s="1" t="s">
        <v>274</v>
      </c>
      <c r="E51" s="1" t="s">
        <v>457</v>
      </c>
      <c r="F51" s="6">
        <v>1</v>
      </c>
      <c r="G51" s="18"/>
      <c r="H51" s="19"/>
      <c r="I51" s="18"/>
      <c r="J51" s="35">
        <f t="shared" si="0"/>
        <v>0</v>
      </c>
      <c r="K51" s="1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37.5">
      <c r="A52" s="1" t="s">
        <v>458</v>
      </c>
      <c r="B52" s="1" t="s">
        <v>446</v>
      </c>
      <c r="C52" s="1" t="s">
        <v>459</v>
      </c>
      <c r="D52" s="1" t="s">
        <v>274</v>
      </c>
      <c r="E52" s="1" t="s">
        <v>460</v>
      </c>
      <c r="F52" s="6">
        <v>3</v>
      </c>
      <c r="G52" s="18"/>
      <c r="H52" s="19"/>
      <c r="I52" s="18"/>
      <c r="J52" s="35">
        <f t="shared" si="0"/>
        <v>0</v>
      </c>
      <c r="K52" s="1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25">
      <c r="A53" s="1" t="s">
        <v>461</v>
      </c>
      <c r="B53" s="1" t="s">
        <v>462</v>
      </c>
      <c r="C53" s="1" t="s">
        <v>463</v>
      </c>
      <c r="D53" s="1" t="s">
        <v>274</v>
      </c>
      <c r="E53" s="1" t="s">
        <v>464</v>
      </c>
      <c r="F53" s="6">
        <v>2</v>
      </c>
      <c r="G53" s="18"/>
      <c r="H53" s="19"/>
      <c r="I53" s="18"/>
      <c r="J53" s="35">
        <f t="shared" si="0"/>
        <v>0</v>
      </c>
      <c r="K53" s="1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25">
      <c r="A54" s="1" t="s">
        <v>465</v>
      </c>
      <c r="B54" s="1" t="s">
        <v>462</v>
      </c>
      <c r="C54" s="1" t="s">
        <v>466</v>
      </c>
      <c r="D54" s="1" t="s">
        <v>274</v>
      </c>
      <c r="E54" s="1" t="s">
        <v>467</v>
      </c>
      <c r="F54" s="6">
        <v>1</v>
      </c>
      <c r="G54" s="18"/>
      <c r="H54" s="19"/>
      <c r="I54" s="18"/>
      <c r="J54" s="35">
        <f t="shared" si="0"/>
        <v>0</v>
      </c>
      <c r="K54" s="1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5">
      <c r="A55" s="1" t="s">
        <v>468</v>
      </c>
      <c r="B55" s="1" t="s">
        <v>462</v>
      </c>
      <c r="C55" s="1" t="s">
        <v>469</v>
      </c>
      <c r="D55" s="1" t="s">
        <v>274</v>
      </c>
      <c r="E55" s="1" t="s">
        <v>470</v>
      </c>
      <c r="F55" s="6">
        <v>2</v>
      </c>
      <c r="G55" s="18"/>
      <c r="H55" s="19"/>
      <c r="I55" s="18"/>
      <c r="J55" s="35">
        <f t="shared" si="0"/>
        <v>0</v>
      </c>
      <c r="K55" s="1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37.5">
      <c r="A56" s="1" t="s">
        <v>471</v>
      </c>
      <c r="B56" s="1" t="s">
        <v>472</v>
      </c>
      <c r="C56" s="1" t="s">
        <v>473</v>
      </c>
      <c r="D56" s="1" t="s">
        <v>274</v>
      </c>
      <c r="E56" s="1" t="s">
        <v>474</v>
      </c>
      <c r="F56" s="6">
        <v>3</v>
      </c>
      <c r="G56" s="18"/>
      <c r="H56" s="19"/>
      <c r="I56" s="18"/>
      <c r="J56" s="35">
        <f t="shared" si="0"/>
        <v>0</v>
      </c>
      <c r="K56" s="1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37.5">
      <c r="A57" s="1" t="s">
        <v>475</v>
      </c>
      <c r="B57" s="1" t="s">
        <v>472</v>
      </c>
      <c r="C57" s="1" t="s">
        <v>476</v>
      </c>
      <c r="D57" s="1" t="s">
        <v>274</v>
      </c>
      <c r="E57" s="1" t="s">
        <v>477</v>
      </c>
      <c r="F57" s="6">
        <v>3</v>
      </c>
      <c r="G57" s="18"/>
      <c r="H57" s="19"/>
      <c r="I57" s="18"/>
      <c r="J57" s="35">
        <f t="shared" si="0"/>
        <v>0</v>
      </c>
      <c r="K57" s="1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37.5">
      <c r="A58" s="1" t="s">
        <v>478</v>
      </c>
      <c r="B58" s="1" t="s">
        <v>472</v>
      </c>
      <c r="C58" s="1" t="s">
        <v>479</v>
      </c>
      <c r="D58" s="1" t="s">
        <v>274</v>
      </c>
      <c r="E58" s="1" t="s">
        <v>480</v>
      </c>
      <c r="F58" s="6">
        <v>3</v>
      </c>
      <c r="G58" s="18"/>
      <c r="H58" s="19"/>
      <c r="I58" s="18"/>
      <c r="J58" s="35">
        <f t="shared" si="0"/>
        <v>0</v>
      </c>
      <c r="K58" s="1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25">
      <c r="A59" s="1" t="s">
        <v>481</v>
      </c>
      <c r="B59" s="1" t="s">
        <v>472</v>
      </c>
      <c r="C59" s="1" t="s">
        <v>482</v>
      </c>
      <c r="D59" s="1" t="s">
        <v>274</v>
      </c>
      <c r="E59" s="1" t="s">
        <v>483</v>
      </c>
      <c r="F59" s="6">
        <v>2</v>
      </c>
      <c r="G59" s="18"/>
      <c r="H59" s="19"/>
      <c r="I59" s="18"/>
      <c r="J59" s="35">
        <f t="shared" si="0"/>
        <v>0</v>
      </c>
      <c r="K59" s="1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37.5">
      <c r="A60" s="1" t="s">
        <v>484</v>
      </c>
      <c r="B60" s="1" t="s">
        <v>472</v>
      </c>
      <c r="C60" s="1" t="s">
        <v>485</v>
      </c>
      <c r="D60" s="1" t="s">
        <v>274</v>
      </c>
      <c r="E60" s="1" t="s">
        <v>486</v>
      </c>
      <c r="F60" s="6">
        <v>2</v>
      </c>
      <c r="G60" s="18"/>
      <c r="H60" s="19"/>
      <c r="I60" s="18"/>
      <c r="J60" s="35">
        <f t="shared" si="0"/>
        <v>0</v>
      </c>
      <c r="K60" s="1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25">
      <c r="A61" s="1" t="s">
        <v>487</v>
      </c>
      <c r="B61" s="1" t="s">
        <v>342</v>
      </c>
      <c r="C61" s="1" t="s">
        <v>488</v>
      </c>
      <c r="D61" s="1" t="s">
        <v>274</v>
      </c>
      <c r="E61" s="1" t="s">
        <v>489</v>
      </c>
      <c r="F61" s="6">
        <v>2</v>
      </c>
      <c r="G61" s="18"/>
      <c r="H61" s="19"/>
      <c r="I61" s="18"/>
      <c r="J61" s="35">
        <f t="shared" si="0"/>
        <v>0</v>
      </c>
      <c r="K61" s="1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25">
      <c r="A62" s="1" t="s">
        <v>490</v>
      </c>
      <c r="B62" s="1" t="s">
        <v>342</v>
      </c>
      <c r="C62" s="1" t="s">
        <v>491</v>
      </c>
      <c r="D62" s="1" t="s">
        <v>274</v>
      </c>
      <c r="E62" s="1" t="s">
        <v>492</v>
      </c>
      <c r="F62" s="6">
        <v>2</v>
      </c>
      <c r="G62" s="18"/>
      <c r="H62" s="19"/>
      <c r="I62" s="18"/>
      <c r="J62" s="35">
        <f t="shared" si="0"/>
        <v>0</v>
      </c>
      <c r="K62" s="1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25">
      <c r="A63" s="1" t="s">
        <v>493</v>
      </c>
      <c r="B63" s="1" t="s">
        <v>342</v>
      </c>
      <c r="C63" s="1" t="s">
        <v>494</v>
      </c>
      <c r="D63" s="1" t="s">
        <v>274</v>
      </c>
      <c r="E63" s="1" t="s">
        <v>495</v>
      </c>
      <c r="F63" s="6">
        <v>1</v>
      </c>
      <c r="G63" s="18"/>
      <c r="H63" s="19"/>
      <c r="I63" s="18"/>
      <c r="J63" s="35">
        <f t="shared" si="0"/>
        <v>0</v>
      </c>
      <c r="K63" s="1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25">
      <c r="A64" s="1" t="s">
        <v>496</v>
      </c>
      <c r="B64" s="1" t="s">
        <v>342</v>
      </c>
      <c r="C64" s="1" t="s">
        <v>497</v>
      </c>
      <c r="D64" s="1" t="s">
        <v>274</v>
      </c>
      <c r="E64" s="1" t="s">
        <v>498</v>
      </c>
      <c r="F64" s="6">
        <v>1</v>
      </c>
      <c r="G64" s="18"/>
      <c r="H64" s="19"/>
      <c r="I64" s="18"/>
      <c r="J64" s="35">
        <f t="shared" si="0"/>
        <v>0</v>
      </c>
      <c r="K64" s="1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25">
      <c r="A65" s="1" t="s">
        <v>499</v>
      </c>
      <c r="B65" s="1" t="s">
        <v>500</v>
      </c>
      <c r="C65" s="1" t="s">
        <v>501</v>
      </c>
      <c r="D65" s="1" t="s">
        <v>157</v>
      </c>
      <c r="E65" s="1" t="s">
        <v>502</v>
      </c>
      <c r="F65" s="6">
        <v>2</v>
      </c>
      <c r="G65" s="18"/>
      <c r="H65" s="19"/>
      <c r="I65" s="18"/>
      <c r="J65" s="35">
        <f t="shared" si="0"/>
        <v>0</v>
      </c>
      <c r="K65" s="1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25">
      <c r="A66" s="1" t="s">
        <v>503</v>
      </c>
      <c r="B66" s="1" t="s">
        <v>500</v>
      </c>
      <c r="C66" s="1" t="s">
        <v>504</v>
      </c>
      <c r="D66" s="1" t="s">
        <v>274</v>
      </c>
      <c r="E66" s="1" t="s">
        <v>505</v>
      </c>
      <c r="F66" s="6">
        <v>2</v>
      </c>
      <c r="G66" s="18"/>
      <c r="H66" s="19"/>
      <c r="I66" s="18"/>
      <c r="J66" s="35">
        <f t="shared" si="0"/>
        <v>0</v>
      </c>
      <c r="K66" s="1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37.5">
      <c r="A67" s="1" t="s">
        <v>506</v>
      </c>
      <c r="B67" s="1" t="s">
        <v>500</v>
      </c>
      <c r="C67" s="1" t="s">
        <v>507</v>
      </c>
      <c r="D67" s="1" t="s">
        <v>157</v>
      </c>
      <c r="E67" s="1" t="s">
        <v>508</v>
      </c>
      <c r="F67" s="6">
        <v>2</v>
      </c>
      <c r="G67" s="18"/>
      <c r="H67" s="19"/>
      <c r="I67" s="18"/>
      <c r="J67" s="35">
        <f t="shared" si="0"/>
        <v>0</v>
      </c>
      <c r="K67" s="1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25">
      <c r="A68" s="1" t="s">
        <v>509</v>
      </c>
      <c r="B68" s="1" t="s">
        <v>500</v>
      </c>
      <c r="C68" s="1" t="s">
        <v>510</v>
      </c>
      <c r="D68" s="1" t="s">
        <v>274</v>
      </c>
      <c r="E68" s="1" t="s">
        <v>511</v>
      </c>
      <c r="F68" s="6">
        <v>1</v>
      </c>
      <c r="G68" s="18"/>
      <c r="H68" s="19"/>
      <c r="I68" s="18"/>
      <c r="J68" s="35">
        <f t="shared" si="0"/>
        <v>0</v>
      </c>
      <c r="K68" s="1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37.5">
      <c r="A69" s="1" t="s">
        <v>512</v>
      </c>
      <c r="B69" s="1" t="s">
        <v>513</v>
      </c>
      <c r="C69" s="1" t="s">
        <v>514</v>
      </c>
      <c r="D69" s="1" t="s">
        <v>274</v>
      </c>
      <c r="E69" s="1" t="s">
        <v>515</v>
      </c>
      <c r="F69" s="6">
        <v>3</v>
      </c>
      <c r="G69" s="18"/>
      <c r="H69" s="19"/>
      <c r="I69" s="18"/>
      <c r="J69" s="35">
        <f t="shared" ref="J69:J82" si="1">IF(H69="Sim",F69,IF(H69="Parcial",F69*0.5,0))</f>
        <v>0</v>
      </c>
      <c r="K69" s="1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25">
      <c r="A70" s="1" t="s">
        <v>516</v>
      </c>
      <c r="B70" s="1" t="s">
        <v>513</v>
      </c>
      <c r="C70" s="1" t="s">
        <v>517</v>
      </c>
      <c r="D70" s="1" t="s">
        <v>274</v>
      </c>
      <c r="E70" s="1" t="s">
        <v>518</v>
      </c>
      <c r="F70" s="6">
        <v>1</v>
      </c>
      <c r="G70" s="18"/>
      <c r="H70" s="19"/>
      <c r="I70" s="18"/>
      <c r="J70" s="35">
        <f t="shared" si="1"/>
        <v>0</v>
      </c>
      <c r="K70" s="1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37.5">
      <c r="A71" s="1" t="s">
        <v>519</v>
      </c>
      <c r="B71" s="1" t="s">
        <v>513</v>
      </c>
      <c r="C71" s="1" t="s">
        <v>520</v>
      </c>
      <c r="D71" s="1" t="s">
        <v>274</v>
      </c>
      <c r="E71" s="1" t="s">
        <v>521</v>
      </c>
      <c r="F71" s="6">
        <v>3</v>
      </c>
      <c r="G71" s="18"/>
      <c r="H71" s="19"/>
      <c r="I71" s="18"/>
      <c r="J71" s="35">
        <f t="shared" si="1"/>
        <v>0</v>
      </c>
      <c r="K71" s="1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37.5">
      <c r="A72" s="1" t="s">
        <v>522</v>
      </c>
      <c r="B72" s="1" t="s">
        <v>513</v>
      </c>
      <c r="C72" s="1" t="s">
        <v>523</v>
      </c>
      <c r="D72" s="1" t="s">
        <v>274</v>
      </c>
      <c r="E72" s="1" t="s">
        <v>524</v>
      </c>
      <c r="F72" s="6">
        <v>2</v>
      </c>
      <c r="G72" s="18"/>
      <c r="H72" s="19"/>
      <c r="I72" s="18"/>
      <c r="J72" s="35">
        <f t="shared" si="1"/>
        <v>0</v>
      </c>
      <c r="K72" s="1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25">
      <c r="A73" s="1" t="s">
        <v>525</v>
      </c>
      <c r="B73" s="1" t="s">
        <v>513</v>
      </c>
      <c r="C73" s="1" t="s">
        <v>526</v>
      </c>
      <c r="D73" s="1" t="s">
        <v>274</v>
      </c>
      <c r="E73" s="1" t="s">
        <v>527</v>
      </c>
      <c r="F73" s="6">
        <v>2</v>
      </c>
      <c r="G73" s="18"/>
      <c r="H73" s="19"/>
      <c r="I73" s="18"/>
      <c r="J73" s="35">
        <f t="shared" si="1"/>
        <v>0</v>
      </c>
      <c r="K73" s="1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37.5">
      <c r="A74" s="1" t="s">
        <v>528</v>
      </c>
      <c r="B74" s="1" t="s">
        <v>513</v>
      </c>
      <c r="C74" s="1" t="s">
        <v>529</v>
      </c>
      <c r="D74" s="1" t="s">
        <v>274</v>
      </c>
      <c r="E74" s="1" t="s">
        <v>530</v>
      </c>
      <c r="F74" s="6">
        <v>2</v>
      </c>
      <c r="G74" s="18"/>
      <c r="H74" s="19"/>
      <c r="I74" s="18"/>
      <c r="J74" s="35">
        <f t="shared" si="1"/>
        <v>0</v>
      </c>
      <c r="K74" s="1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37.5">
      <c r="A75" s="1" t="s">
        <v>531</v>
      </c>
      <c r="B75" s="1" t="s">
        <v>314</v>
      </c>
      <c r="C75" s="1" t="s">
        <v>532</v>
      </c>
      <c r="D75" s="1" t="s">
        <v>274</v>
      </c>
      <c r="E75" s="1" t="s">
        <v>533</v>
      </c>
      <c r="F75" s="6">
        <v>3</v>
      </c>
      <c r="G75" s="18"/>
      <c r="H75" s="19"/>
      <c r="I75" s="18"/>
      <c r="J75" s="35">
        <f t="shared" si="1"/>
        <v>0</v>
      </c>
      <c r="K75" s="1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37.5">
      <c r="A76" s="1" t="s">
        <v>534</v>
      </c>
      <c r="B76" s="1" t="s">
        <v>314</v>
      </c>
      <c r="C76" s="1" t="s">
        <v>535</v>
      </c>
      <c r="D76" s="1" t="s">
        <v>274</v>
      </c>
      <c r="E76" s="1" t="s">
        <v>536</v>
      </c>
      <c r="F76" s="6">
        <v>2</v>
      </c>
      <c r="G76" s="18"/>
      <c r="H76" s="19"/>
      <c r="I76" s="18"/>
      <c r="J76" s="35">
        <f t="shared" si="1"/>
        <v>0</v>
      </c>
      <c r="K76" s="1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37.5">
      <c r="A77" s="1" t="s">
        <v>537</v>
      </c>
      <c r="B77" s="1" t="s">
        <v>538</v>
      </c>
      <c r="C77" s="1" t="s">
        <v>539</v>
      </c>
      <c r="D77" s="1" t="s">
        <v>274</v>
      </c>
      <c r="E77" s="1" t="s">
        <v>540</v>
      </c>
      <c r="F77" s="6">
        <v>2</v>
      </c>
      <c r="G77" s="18"/>
      <c r="H77" s="19"/>
      <c r="I77" s="18"/>
      <c r="J77" s="35">
        <f t="shared" si="1"/>
        <v>0</v>
      </c>
      <c r="K77" s="1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37.5">
      <c r="A78" s="1" t="s">
        <v>541</v>
      </c>
      <c r="B78" s="1" t="s">
        <v>538</v>
      </c>
      <c r="C78" s="1" t="s">
        <v>542</v>
      </c>
      <c r="D78" s="1" t="s">
        <v>274</v>
      </c>
      <c r="E78" s="1" t="s">
        <v>543</v>
      </c>
      <c r="F78" s="6">
        <v>1</v>
      </c>
      <c r="G78" s="18"/>
      <c r="H78" s="19"/>
      <c r="I78" s="18"/>
      <c r="J78" s="35">
        <f t="shared" si="1"/>
        <v>0</v>
      </c>
      <c r="K78" s="1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37.5">
      <c r="A79" s="1" t="s">
        <v>544</v>
      </c>
      <c r="B79" s="1" t="s">
        <v>538</v>
      </c>
      <c r="C79" s="1" t="s">
        <v>545</v>
      </c>
      <c r="D79" s="1" t="s">
        <v>274</v>
      </c>
      <c r="E79" s="1" t="s">
        <v>546</v>
      </c>
      <c r="F79" s="6">
        <v>1</v>
      </c>
      <c r="G79" s="18"/>
      <c r="H79" s="19"/>
      <c r="I79" s="18"/>
      <c r="J79" s="35">
        <f t="shared" si="1"/>
        <v>0</v>
      </c>
      <c r="K79" s="1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37.5">
      <c r="A80" s="1" t="s">
        <v>547</v>
      </c>
      <c r="B80" s="1" t="s">
        <v>548</v>
      </c>
      <c r="C80" s="1" t="s">
        <v>549</v>
      </c>
      <c r="D80" s="1" t="s">
        <v>274</v>
      </c>
      <c r="E80" s="1" t="s">
        <v>550</v>
      </c>
      <c r="F80" s="6">
        <v>3</v>
      </c>
      <c r="G80" s="18"/>
      <c r="H80" s="19"/>
      <c r="I80" s="18"/>
      <c r="J80" s="35">
        <f t="shared" si="1"/>
        <v>0</v>
      </c>
      <c r="K80" s="1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37.5">
      <c r="A81" s="1" t="s">
        <v>551</v>
      </c>
      <c r="B81" s="1" t="s">
        <v>548</v>
      </c>
      <c r="C81" s="1" t="s">
        <v>552</v>
      </c>
      <c r="D81" s="1" t="s">
        <v>274</v>
      </c>
      <c r="E81" s="1" t="s">
        <v>553</v>
      </c>
      <c r="F81" s="6">
        <v>1</v>
      </c>
      <c r="G81" s="18"/>
      <c r="H81" s="19"/>
      <c r="I81" s="18"/>
      <c r="J81" s="35">
        <f t="shared" si="1"/>
        <v>0</v>
      </c>
      <c r="K81" s="1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37.5">
      <c r="A82" s="1" t="s">
        <v>554</v>
      </c>
      <c r="B82" s="1" t="s">
        <v>555</v>
      </c>
      <c r="C82" s="1" t="s">
        <v>556</v>
      </c>
      <c r="D82" s="1" t="s">
        <v>274</v>
      </c>
      <c r="E82" s="1" t="s">
        <v>557</v>
      </c>
      <c r="F82" s="6">
        <v>2</v>
      </c>
      <c r="G82" s="18"/>
      <c r="H82" s="19"/>
      <c r="I82" s="18"/>
      <c r="J82" s="35">
        <f t="shared" si="1"/>
        <v>0</v>
      </c>
      <c r="K82" s="1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52">
      <c r="A83" s="2" t="s">
        <v>558</v>
      </c>
      <c r="B83" s="2" t="s">
        <v>559</v>
      </c>
      <c r="C83" s="2" t="s">
        <v>560</v>
      </c>
      <c r="D83" s="2" t="s">
        <v>157</v>
      </c>
      <c r="E83" s="2" t="s">
        <v>561</v>
      </c>
      <c r="F83" s="12">
        <v>2</v>
      </c>
      <c r="G83" s="20"/>
      <c r="H83" s="17"/>
      <c r="I83" s="20"/>
      <c r="J83" s="38">
        <f>IF(H83="Sim",F83,IF(H83="Parcial",F83*0.5,0))</f>
        <v>0</v>
      </c>
      <c r="K83" s="2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 t="s">
        <v>248</v>
      </c>
      <c r="B84" s="8"/>
      <c r="C84" s="8"/>
      <c r="D84" s="8"/>
      <c r="E84" s="8"/>
      <c r="F84" s="8">
        <f>SUM(F5:F83)</f>
        <v>160</v>
      </c>
      <c r="G84" s="8" t="s">
        <v>249</v>
      </c>
      <c r="H84" s="8">
        <f>COUNTIFS(D5:D83,"Obrigatório",H5:H83,"&lt;&gt;Sim")</f>
        <v>23</v>
      </c>
      <c r="I84" s="8"/>
      <c r="J84" s="8">
        <f>SUM(J5:J83)</f>
        <v>0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</sheetData>
  <mergeCells count="2">
    <mergeCell ref="A1:K1"/>
    <mergeCell ref="A2:K2"/>
  </mergeCells>
  <conditionalFormatting sqref="H5:H82">
    <cfRule type="expression" dxfId="5" priority="1">
      <formula>H5="Sim"</formula>
    </cfRule>
    <cfRule type="expression" dxfId="4" priority="2">
      <formula>H5="Parcial"</formula>
    </cfRule>
    <cfRule type="expression" dxfId="3" priority="3">
      <formula>H5="Não"</formula>
    </cfRule>
  </conditionalFormatting>
  <dataValidations count="1">
    <dataValidation type="list" sqref="H5:H83" xr:uid="{00000000-0002-0000-0500-000000000000}">
      <formula1>"Sim,Parcial,Não,N/A"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00"/>
  <sheetViews>
    <sheetView zoomScaleNormal="100" zoomScaleSheetLayoutView="100" workbookViewId="0">
      <selection activeCell="J5" sqref="J5"/>
    </sheetView>
  </sheetViews>
  <sheetFormatPr defaultColWidth="8.83203125" defaultRowHeight="14"/>
  <cols>
    <col min="1" max="1" width="12" customWidth="1"/>
    <col min="2" max="2" width="22" customWidth="1"/>
    <col min="3" max="3" width="58" customWidth="1"/>
    <col min="4" max="4" width="16" customWidth="1"/>
    <col min="5" max="5" width="48" customWidth="1"/>
    <col min="6" max="6" width="10" customWidth="1"/>
    <col min="7" max="7" width="38" customWidth="1"/>
    <col min="8" max="8" width="14" customWidth="1"/>
    <col min="9" max="9" width="34" customWidth="1"/>
    <col min="10" max="10" width="14" customWidth="1"/>
    <col min="11" max="11" width="34" customWidth="1"/>
  </cols>
  <sheetData>
    <row r="1" spans="1:26" ht="42.75" customHeight="1">
      <c r="A1" s="43" t="s">
        <v>562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44" t="s">
        <v>563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182</v>
      </c>
      <c r="B4" s="9" t="s">
        <v>183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77</v>
      </c>
      <c r="H4" s="9" t="s">
        <v>6</v>
      </c>
      <c r="I4" s="9" t="s">
        <v>12</v>
      </c>
      <c r="J4" s="9" t="s">
        <v>188</v>
      </c>
      <c r="K4" s="9" t="s">
        <v>189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5">
      <c r="A5" s="1" t="s">
        <v>564</v>
      </c>
      <c r="B5" s="1" t="s">
        <v>565</v>
      </c>
      <c r="C5" s="1" t="s">
        <v>566</v>
      </c>
      <c r="D5" s="1" t="s">
        <v>157</v>
      </c>
      <c r="E5" s="1" t="s">
        <v>567</v>
      </c>
      <c r="F5" s="6">
        <v>3</v>
      </c>
      <c r="G5" s="18"/>
      <c r="H5" s="19"/>
      <c r="I5" s="18"/>
      <c r="J5" s="35">
        <f t="shared" ref="J5:J14" si="0">IF(H5="Sim",F5,IF(H5="Parcial",F5*0.5,0))</f>
        <v>0</v>
      </c>
      <c r="K5" s="1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5">
      <c r="A6" s="1" t="s">
        <v>568</v>
      </c>
      <c r="B6" s="1" t="s">
        <v>569</v>
      </c>
      <c r="C6" s="1" t="s">
        <v>570</v>
      </c>
      <c r="D6" s="1" t="s">
        <v>157</v>
      </c>
      <c r="E6" s="1" t="s">
        <v>571</v>
      </c>
      <c r="F6" s="6">
        <v>2</v>
      </c>
      <c r="G6" s="18"/>
      <c r="H6" s="19"/>
      <c r="I6" s="18"/>
      <c r="J6" s="35">
        <f t="shared" si="0"/>
        <v>0</v>
      </c>
      <c r="K6" s="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1" t="s">
        <v>572</v>
      </c>
      <c r="B7" s="1" t="s">
        <v>573</v>
      </c>
      <c r="C7" s="1" t="s">
        <v>574</v>
      </c>
      <c r="D7" s="1" t="s">
        <v>157</v>
      </c>
      <c r="E7" s="1" t="s">
        <v>575</v>
      </c>
      <c r="F7" s="6">
        <v>2</v>
      </c>
      <c r="G7" s="18"/>
      <c r="H7" s="19"/>
      <c r="I7" s="18"/>
      <c r="J7" s="35">
        <f t="shared" si="0"/>
        <v>0</v>
      </c>
      <c r="K7" s="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5">
      <c r="A8" s="1" t="s">
        <v>576</v>
      </c>
      <c r="B8" s="1" t="s">
        <v>577</v>
      </c>
      <c r="C8" s="1" t="s">
        <v>578</v>
      </c>
      <c r="D8" s="1" t="s">
        <v>157</v>
      </c>
      <c r="E8" s="1" t="s">
        <v>579</v>
      </c>
      <c r="F8" s="6">
        <v>2</v>
      </c>
      <c r="G8" s="18"/>
      <c r="H8" s="19"/>
      <c r="I8" s="18"/>
      <c r="J8" s="35">
        <f t="shared" si="0"/>
        <v>0</v>
      </c>
      <c r="K8" s="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5">
      <c r="A9" s="1" t="s">
        <v>580</v>
      </c>
      <c r="B9" s="1" t="s">
        <v>581</v>
      </c>
      <c r="C9" s="1" t="s">
        <v>582</v>
      </c>
      <c r="D9" s="1" t="s">
        <v>157</v>
      </c>
      <c r="E9" s="1" t="s">
        <v>583</v>
      </c>
      <c r="F9" s="6">
        <v>2</v>
      </c>
      <c r="G9" s="18"/>
      <c r="H9" s="19"/>
      <c r="I9" s="18"/>
      <c r="J9" s="35">
        <f t="shared" si="0"/>
        <v>0</v>
      </c>
      <c r="K9" s="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7.5">
      <c r="A10" s="1" t="s">
        <v>584</v>
      </c>
      <c r="B10" s="1" t="s">
        <v>585</v>
      </c>
      <c r="C10" s="1" t="s">
        <v>586</v>
      </c>
      <c r="D10" s="1" t="s">
        <v>157</v>
      </c>
      <c r="E10" s="1" t="s">
        <v>587</v>
      </c>
      <c r="F10" s="6">
        <v>3</v>
      </c>
      <c r="G10" s="18"/>
      <c r="H10" s="19"/>
      <c r="I10" s="18"/>
      <c r="J10" s="35">
        <f t="shared" si="0"/>
        <v>0</v>
      </c>
      <c r="K10" s="1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1" t="s">
        <v>588</v>
      </c>
      <c r="B11" s="1" t="s">
        <v>589</v>
      </c>
      <c r="C11" s="1" t="s">
        <v>590</v>
      </c>
      <c r="D11" s="1" t="s">
        <v>157</v>
      </c>
      <c r="E11" s="1" t="s">
        <v>591</v>
      </c>
      <c r="F11" s="6">
        <v>1.5</v>
      </c>
      <c r="G11" s="18"/>
      <c r="H11" s="19"/>
      <c r="I11" s="18"/>
      <c r="J11" s="35">
        <f t="shared" si="0"/>
        <v>0</v>
      </c>
      <c r="K11" s="1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5">
      <c r="A12" s="1" t="s">
        <v>592</v>
      </c>
      <c r="B12" s="1" t="s">
        <v>593</v>
      </c>
      <c r="C12" s="1" t="s">
        <v>594</v>
      </c>
      <c r="D12" s="1" t="s">
        <v>157</v>
      </c>
      <c r="E12" s="1" t="s">
        <v>595</v>
      </c>
      <c r="F12" s="6">
        <v>1</v>
      </c>
      <c r="G12" s="18"/>
      <c r="H12" s="19"/>
      <c r="I12" s="18"/>
      <c r="J12" s="35">
        <f t="shared" si="0"/>
        <v>0</v>
      </c>
      <c r="K12" s="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5">
      <c r="A13" s="1" t="s">
        <v>596</v>
      </c>
      <c r="B13" s="1" t="s">
        <v>176</v>
      </c>
      <c r="C13" s="1" t="s">
        <v>597</v>
      </c>
      <c r="D13" s="1" t="s">
        <v>157</v>
      </c>
      <c r="E13" s="1" t="s">
        <v>598</v>
      </c>
      <c r="F13" s="6">
        <v>2</v>
      </c>
      <c r="G13" s="18"/>
      <c r="H13" s="19"/>
      <c r="I13" s="18"/>
      <c r="J13" s="35">
        <f t="shared" si="0"/>
        <v>0</v>
      </c>
      <c r="K13" s="1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5">
      <c r="A14" s="1" t="s">
        <v>599</v>
      </c>
      <c r="B14" s="1" t="s">
        <v>600</v>
      </c>
      <c r="C14" s="1" t="s">
        <v>601</v>
      </c>
      <c r="D14" s="1" t="s">
        <v>157</v>
      </c>
      <c r="E14" s="1" t="s">
        <v>602</v>
      </c>
      <c r="F14" s="6">
        <v>1.5</v>
      </c>
      <c r="G14" s="18"/>
      <c r="H14" s="19"/>
      <c r="I14" s="18"/>
      <c r="J14" s="35">
        <f t="shared" si="0"/>
        <v>0</v>
      </c>
      <c r="K14" s="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5">
      <c r="A15" s="1" t="s">
        <v>603</v>
      </c>
      <c r="B15" s="1" t="s">
        <v>604</v>
      </c>
      <c r="C15" s="1" t="s">
        <v>605</v>
      </c>
      <c r="D15" s="1" t="s">
        <v>157</v>
      </c>
      <c r="E15" s="1" t="s">
        <v>606</v>
      </c>
      <c r="F15" s="6">
        <v>1.5</v>
      </c>
      <c r="G15" s="18"/>
      <c r="H15" s="18"/>
      <c r="I15" s="18"/>
      <c r="J15" s="35">
        <f>IF(H15="Sim",F15,IF(H15="Parcial",F15*0.5,0))</f>
        <v>0</v>
      </c>
      <c r="K15" s="1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" t="s">
        <v>248</v>
      </c>
      <c r="B16" s="2"/>
      <c r="C16" s="2"/>
      <c r="D16" s="2"/>
      <c r="E16" s="2"/>
      <c r="F16" s="7">
        <f>SUM(F5:F15)</f>
        <v>21.5</v>
      </c>
      <c r="G16" s="2" t="s">
        <v>249</v>
      </c>
      <c r="H16" s="36">
        <f>COUNTIFS(D5:D15,"Obrigatório",H5:H15,"&lt;&gt;Sim")</f>
        <v>11</v>
      </c>
      <c r="I16" s="2"/>
      <c r="J16" s="37">
        <f>SUM(J5:J15)</f>
        <v>0</v>
      </c>
      <c r="K16" s="2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mergeCells count="2">
    <mergeCell ref="A1:K1"/>
    <mergeCell ref="A2:K2"/>
  </mergeCells>
  <conditionalFormatting sqref="H5:H14">
    <cfRule type="expression" dxfId="2" priority="1">
      <formula>H5="Sim"</formula>
    </cfRule>
    <cfRule type="expression" dxfId="1" priority="2">
      <formula>H5="Parcial"</formula>
    </cfRule>
    <cfRule type="expression" dxfId="0" priority="3">
      <formula>H5="Não"</formula>
    </cfRule>
  </conditionalFormatting>
  <dataValidations count="1">
    <dataValidation type="list" sqref="H5:H15" xr:uid="{00000000-0002-0000-0600-000000000000}">
      <formula1>"Sim,Parcial,Não,N/A"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00"/>
  <sheetViews>
    <sheetView zoomScaleNormal="100" zoomScaleSheetLayoutView="100" workbookViewId="0">
      <selection activeCell="C8" sqref="C8"/>
    </sheetView>
  </sheetViews>
  <sheetFormatPr defaultColWidth="8.83203125" defaultRowHeight="14"/>
  <cols>
    <col min="1" max="1" width="12" customWidth="1"/>
    <col min="2" max="2" width="80" customWidth="1"/>
    <col min="3" max="3" width="14" customWidth="1"/>
    <col min="4" max="4" width="36" customWidth="1"/>
    <col min="5" max="5" width="42" customWidth="1"/>
  </cols>
  <sheetData>
    <row r="1" spans="1:26" ht="42.75" customHeight="1">
      <c r="A1" s="43" t="s">
        <v>607</v>
      </c>
      <c r="B1" s="43"/>
      <c r="C1" s="43"/>
      <c r="D1" s="43"/>
      <c r="E1" s="43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44" t="s">
        <v>608</v>
      </c>
      <c r="B2" s="44"/>
      <c r="C2" s="44"/>
      <c r="D2" s="44"/>
      <c r="E2" s="44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182</v>
      </c>
      <c r="B4" s="9" t="s">
        <v>609</v>
      </c>
      <c r="C4" s="9" t="s">
        <v>610</v>
      </c>
      <c r="D4" s="9" t="s">
        <v>611</v>
      </c>
      <c r="E4" s="9" t="s">
        <v>612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5">
      <c r="A5" s="1" t="s">
        <v>613</v>
      </c>
      <c r="B5" s="1" t="s">
        <v>614</v>
      </c>
      <c r="C5" s="18"/>
      <c r="D5" s="3"/>
      <c r="E5" s="3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1" t="s">
        <v>615</v>
      </c>
      <c r="B6" s="1" t="s">
        <v>616</v>
      </c>
      <c r="C6" s="18"/>
      <c r="D6" s="3"/>
      <c r="E6" s="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5">
      <c r="A7" s="1" t="s">
        <v>617</v>
      </c>
      <c r="B7" s="1" t="s">
        <v>618</v>
      </c>
      <c r="C7" s="18"/>
      <c r="D7" s="3"/>
      <c r="E7" s="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5">
      <c r="A8" s="1" t="s">
        <v>619</v>
      </c>
      <c r="B8" s="1" t="s">
        <v>620</v>
      </c>
      <c r="C8" s="18"/>
      <c r="D8" s="3"/>
      <c r="E8" s="3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5">
      <c r="A9" s="1" t="s">
        <v>621</v>
      </c>
      <c r="B9" s="1" t="s">
        <v>622</v>
      </c>
      <c r="C9" s="18"/>
      <c r="D9" s="3"/>
      <c r="E9" s="3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1" t="s">
        <v>623</v>
      </c>
      <c r="B10" s="1" t="s">
        <v>624</v>
      </c>
      <c r="C10" s="18"/>
      <c r="D10" s="3"/>
      <c r="E10" s="3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5">
      <c r="A11" s="1" t="s">
        <v>625</v>
      </c>
      <c r="B11" s="1" t="s">
        <v>626</v>
      </c>
      <c r="C11" s="18"/>
      <c r="D11" s="3"/>
      <c r="E11" s="3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1" t="s">
        <v>627</v>
      </c>
      <c r="B12" s="1" t="s">
        <v>628</v>
      </c>
      <c r="C12" s="18"/>
      <c r="D12" s="3"/>
      <c r="E12" s="3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8">
      <c r="A13" s="8" t="s">
        <v>629</v>
      </c>
      <c r="B13" s="8" t="s">
        <v>630</v>
      </c>
      <c r="C13" s="1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8">
      <c r="A14" s="8" t="s">
        <v>631</v>
      </c>
      <c r="B14" s="8" t="s">
        <v>632</v>
      </c>
      <c r="C14" s="1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mergeCells count="2">
    <mergeCell ref="A1:E1"/>
    <mergeCell ref="A2:E2"/>
  </mergeCells>
  <dataValidations count="1">
    <dataValidation type="list" sqref="C5:C12" xr:uid="{00000000-0002-0000-0700-000000000000}">
      <formula1>"Sim,Não"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00"/>
  <sheetViews>
    <sheetView tabSelected="1" zoomScaleNormal="100" zoomScaleSheetLayoutView="100" workbookViewId="0"/>
  </sheetViews>
  <sheetFormatPr defaultColWidth="8.83203125" defaultRowHeight="14"/>
  <cols>
    <col min="1" max="1" width="24" customWidth="1"/>
    <col min="2" max="3" width="18" customWidth="1"/>
    <col min="4" max="4" width="14" customWidth="1"/>
    <col min="5" max="5" width="22" customWidth="1"/>
    <col min="6" max="6" width="30" customWidth="1"/>
    <col min="7" max="8" width="18" customWidth="1"/>
  </cols>
  <sheetData>
    <row r="1" spans="1:26" ht="24" customHeight="1">
      <c r="A1" s="31" t="s">
        <v>633</v>
      </c>
      <c r="B1" s="31"/>
      <c r="C1" s="31"/>
      <c r="D1" s="31"/>
      <c r="E1" s="31"/>
      <c r="F1" s="31"/>
      <c r="G1" s="10"/>
      <c r="H1" s="10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0.149999999999999" customHeight="1">
      <c r="A2" s="32" t="s">
        <v>634</v>
      </c>
      <c r="B2" s="32"/>
      <c r="C2" s="32"/>
      <c r="D2" s="32"/>
      <c r="E2" s="32"/>
      <c r="F2" s="32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27" t="s">
        <v>74</v>
      </c>
      <c r="B4" s="27" t="s">
        <v>635</v>
      </c>
      <c r="C4" s="27" t="s">
        <v>188</v>
      </c>
      <c r="D4" s="27" t="s">
        <v>636</v>
      </c>
      <c r="E4" s="27" t="s">
        <v>637</v>
      </c>
      <c r="F4" s="27" t="s">
        <v>638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1" t="s">
        <v>639</v>
      </c>
      <c r="B5" s="35">
        <f>SUM(Requisitos_HW!$F$5:$F$23)</f>
        <v>36.5</v>
      </c>
      <c r="C5" s="35">
        <f>SUM(Requisitos_HW!$J$5:$J$23)</f>
        <v>0</v>
      </c>
      <c r="D5" s="39">
        <f>IF(B5=0,0,C5/B5)</f>
        <v>0</v>
      </c>
      <c r="E5" s="40">
        <f>COUNTIFS(Requisitos_HW!$D$5:$D$23,"Obrigatório",Requisitos_HW!$H$5:$H$23,"&lt;&gt;Sim")</f>
        <v>19</v>
      </c>
      <c r="F5" s="40" t="str">
        <f>IF(E5&gt;0,"Não conforme","Conforme")</f>
        <v>Não conforme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1" t="s">
        <v>640</v>
      </c>
      <c r="B6" s="35">
        <f>SUM(Storage_SAN!$F$5:$F$16)</f>
        <v>20</v>
      </c>
      <c r="C6" s="35">
        <f>SUM(Storage_SAN!$J$5:$J$16)</f>
        <v>0</v>
      </c>
      <c r="D6" s="39">
        <f>IF(B6=0,0,C6/B6)</f>
        <v>0</v>
      </c>
      <c r="E6" s="40">
        <f>COUNTIFS(Storage_SAN!$D$5:$D$16,"Obrigatório",Storage_SAN!$H$5:$H$16,"&lt;&gt;Sim")</f>
        <v>11</v>
      </c>
      <c r="F6" s="40" t="str">
        <f>IF(E6&gt;0,"Não conforme","Conforme")</f>
        <v>Não conforme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1" t="s">
        <v>641</v>
      </c>
      <c r="B7" s="38">
        <f>SUM(Software!$F$5:$F$83)</f>
        <v>160</v>
      </c>
      <c r="C7" s="38">
        <f>SUM(Software!$J$5:$J$83)</f>
        <v>0</v>
      </c>
      <c r="D7" s="39">
        <f>IF(B7=0,0,C7/B7)</f>
        <v>0</v>
      </c>
      <c r="E7" s="13">
        <f>COUNTIFS(Software!$D$5:$D$83,"Obrigatório",Software!$H$5:$H$83,"&lt;&gt;Sim")</f>
        <v>23</v>
      </c>
      <c r="F7" s="40" t="str">
        <f>IF(E7&gt;0,"Não conforme","Conforme")</f>
        <v>Não conforme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1" t="s">
        <v>642</v>
      </c>
      <c r="B8" s="35">
        <f>SUM(Servicos_Aceite!$F$5:$F$15)</f>
        <v>21.5</v>
      </c>
      <c r="C8" s="35">
        <f>SUM(Servicos_Aceite!$J$5:$J$15)</f>
        <v>0</v>
      </c>
      <c r="D8" s="39">
        <f>IF(B8=0,0,C8/B8)</f>
        <v>0</v>
      </c>
      <c r="E8" s="40">
        <f>COUNTIFS(Servicos_Aceite!$D$5:$D$15,"Obrigatório",Servicos_Aceite!$H$5:$H$15,"&lt;&gt;Sim")</f>
        <v>11</v>
      </c>
      <c r="F8" s="40" t="str">
        <f>IF(E8&gt;0,"Não conforme","Conforme")</f>
        <v>Não conforme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1"/>
      <c r="B9" s="35"/>
      <c r="C9" s="35"/>
      <c r="D9" s="39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28" t="s">
        <v>643</v>
      </c>
      <c r="B10" s="29">
        <f>SUM(B5:B8)</f>
        <v>238</v>
      </c>
      <c r="C10" s="29">
        <f>SUM(C5:C8)</f>
        <v>0</v>
      </c>
      <c r="D10" s="30">
        <f>IF(B10=0,0,C10/B10)</f>
        <v>0</v>
      </c>
      <c r="E10" s="28">
        <f>SUM(E5:E8)</f>
        <v>64</v>
      </c>
      <c r="F10" s="28" t="str">
        <f>IF(E10&gt;0,"Não habilitada tecnicamente",IF(D10&gt;=0.8,"Habilitada - aderência satisfatória","Habilitada com aderência baixa"))</f>
        <v>Não habilitada tecnicamente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7.4" customHeight="1">
      <c r="A13" s="9" t="s">
        <v>644</v>
      </c>
      <c r="B13" s="9" t="s">
        <v>645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62.5">
      <c r="A14" s="1" t="s">
        <v>646</v>
      </c>
      <c r="B14" s="1" t="s">
        <v>647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50">
      <c r="A15" s="1" t="s">
        <v>10</v>
      </c>
      <c r="B15" s="1" t="s">
        <v>648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75">
      <c r="A16" s="1" t="s">
        <v>649</v>
      </c>
      <c r="B16" s="1" t="s">
        <v>650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62.5">
      <c r="A17" s="1" t="s">
        <v>80</v>
      </c>
      <c r="B17" s="1" t="s">
        <v>651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00"/>
  <sheetViews>
    <sheetView zoomScaleNormal="100" zoomScaleSheetLayoutView="100" workbookViewId="0"/>
  </sheetViews>
  <sheetFormatPr defaultColWidth="8.83203125" defaultRowHeight="14"/>
  <cols>
    <col min="1" max="2" width="24" customWidth="1"/>
  </cols>
  <sheetData>
    <row r="1" spans="1:26" ht="42.75" customHeight="1">
      <c r="A1" s="43" t="s">
        <v>652</v>
      </c>
      <c r="B1" s="43"/>
      <c r="C1" s="43"/>
      <c r="D1" s="43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60" customHeight="1">
      <c r="A2" s="44" t="s">
        <v>653</v>
      </c>
      <c r="B2" s="44"/>
      <c r="C2" s="44"/>
      <c r="D2" s="44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7.4" customHeight="1">
      <c r="A4" s="9" t="s">
        <v>654</v>
      </c>
      <c r="B4" s="9" t="s">
        <v>655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1" t="s">
        <v>6</v>
      </c>
      <c r="B5" s="1" t="s">
        <v>656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1" t="s">
        <v>6</v>
      </c>
      <c r="B6" s="1" t="s">
        <v>657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1" t="s">
        <v>6</v>
      </c>
      <c r="B7" s="1" t="s">
        <v>658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1" t="s">
        <v>6</v>
      </c>
      <c r="B8" s="1" t="s">
        <v>42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1" t="s">
        <v>659</v>
      </c>
      <c r="B9" s="1" t="s">
        <v>656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1" t="s">
        <v>659</v>
      </c>
      <c r="B10" s="1" t="s">
        <v>658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1" t="s">
        <v>660</v>
      </c>
      <c r="B11" s="1" t="s">
        <v>157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1" t="s">
        <v>660</v>
      </c>
      <c r="B12" s="1" t="s">
        <v>274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"/>
  <sheetViews>
    <sheetView zoomScaleNormal="100" zoomScaleSheetLayoutView="100" workbookViewId="0">
      <selection activeCell="D8" sqref="D8"/>
    </sheetView>
  </sheetViews>
  <sheetFormatPr defaultRowHeight="14"/>
  <cols>
    <col min="1" max="2" width="12" customWidth="1"/>
    <col min="3" max="3" width="24" customWidth="1"/>
    <col min="4" max="5" width="55" customWidth="1"/>
  </cols>
  <sheetData>
    <row r="1" spans="1:5">
      <c r="A1" s="21" t="s">
        <v>182</v>
      </c>
      <c r="B1" s="21" t="s">
        <v>661</v>
      </c>
      <c r="C1" s="21" t="s">
        <v>662</v>
      </c>
      <c r="D1" s="21" t="s">
        <v>663</v>
      </c>
      <c r="E1" s="21" t="s">
        <v>664</v>
      </c>
    </row>
    <row r="2" spans="1:5" ht="28">
      <c r="A2" s="22" t="s">
        <v>665</v>
      </c>
      <c r="B2" s="22" t="s">
        <v>666</v>
      </c>
      <c r="C2" s="22" t="s">
        <v>667</v>
      </c>
      <c r="D2" s="22" t="s">
        <v>668</v>
      </c>
      <c r="E2" s="22" t="s">
        <v>669</v>
      </c>
    </row>
    <row r="3" spans="1:5" ht="42">
      <c r="A3" s="22" t="s">
        <v>670</v>
      </c>
      <c r="B3" s="22" t="s">
        <v>666</v>
      </c>
      <c r="C3" s="22" t="s">
        <v>671</v>
      </c>
      <c r="D3" s="22" t="s">
        <v>672</v>
      </c>
      <c r="E3" s="22" t="s">
        <v>673</v>
      </c>
    </row>
    <row r="4" spans="1:5" ht="28">
      <c r="A4" s="22" t="s">
        <v>674</v>
      </c>
      <c r="B4" s="22" t="s">
        <v>675</v>
      </c>
      <c r="C4" s="22" t="s">
        <v>676</v>
      </c>
      <c r="D4" s="22" t="s">
        <v>677</v>
      </c>
      <c r="E4" s="22" t="s">
        <v>678</v>
      </c>
    </row>
    <row r="5" spans="1:5" ht="42">
      <c r="A5" s="22" t="s">
        <v>679</v>
      </c>
      <c r="B5" s="22" t="s">
        <v>675</v>
      </c>
      <c r="C5" s="22" t="s">
        <v>680</v>
      </c>
      <c r="D5" s="22" t="s">
        <v>681</v>
      </c>
      <c r="E5" s="22" t="s">
        <v>682</v>
      </c>
    </row>
    <row r="6" spans="1:5" ht="42">
      <c r="A6" s="22" t="s">
        <v>683</v>
      </c>
      <c r="B6" s="22" t="s">
        <v>675</v>
      </c>
      <c r="C6" s="22" t="s">
        <v>684</v>
      </c>
      <c r="D6" s="22" t="s">
        <v>685</v>
      </c>
      <c r="E6" s="22" t="s">
        <v>686</v>
      </c>
    </row>
    <row r="7" spans="1:5" ht="28">
      <c r="A7" s="22" t="s">
        <v>687</v>
      </c>
      <c r="B7" s="22" t="s">
        <v>675</v>
      </c>
      <c r="C7" s="22" t="s">
        <v>688</v>
      </c>
      <c r="D7" s="22" t="s">
        <v>689</v>
      </c>
      <c r="E7" s="22" t="s">
        <v>690</v>
      </c>
    </row>
    <row r="8" spans="1:5" ht="42">
      <c r="A8" s="22" t="s">
        <v>691</v>
      </c>
      <c r="B8" s="22" t="s">
        <v>675</v>
      </c>
      <c r="C8" s="22" t="s">
        <v>692</v>
      </c>
      <c r="D8" s="22" t="s">
        <v>693</v>
      </c>
      <c r="E8" s="22" t="s">
        <v>694</v>
      </c>
    </row>
    <row r="9" spans="1:5" ht="42">
      <c r="A9" s="22" t="s">
        <v>695</v>
      </c>
      <c r="B9" s="22" t="s">
        <v>696</v>
      </c>
      <c r="C9" s="22" t="s">
        <v>697</v>
      </c>
      <c r="D9" s="22" t="s">
        <v>698</v>
      </c>
      <c r="E9" s="22" t="s">
        <v>699</v>
      </c>
    </row>
    <row r="10" spans="1:5" ht="28">
      <c r="A10" s="22" t="s">
        <v>700</v>
      </c>
      <c r="B10" s="22" t="s">
        <v>696</v>
      </c>
      <c r="C10" s="22" t="s">
        <v>701</v>
      </c>
      <c r="D10" s="22" t="s">
        <v>702</v>
      </c>
      <c r="E10" s="22" t="s">
        <v>703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a06582-a2b8-44bb-8878-e2f8904fbe80" xsi:nil="true"/>
    <lcf76f155ced4ddcb4097134ff3c332f xmlns="fe9c7e53-ae8f-4819-985f-524f98e5eea1">
      <Terms xmlns="http://schemas.microsoft.com/office/infopath/2007/PartnerControls"/>
    </lcf76f155ced4ddcb4097134ff3c332f>
    <Observa_x00e7__x00e3_o xmlns="fe9c7e53-ae8f-4819-985f-524f98e5ee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1CABD02166F4C9F767654257C4AFB" ma:contentTypeVersion="15" ma:contentTypeDescription="Create a new document." ma:contentTypeScope="" ma:versionID="105630b99ccb5d20e0a4cf791c7fc016">
  <xsd:schema xmlns:xsd="http://www.w3.org/2001/XMLSchema" xmlns:xs="http://www.w3.org/2001/XMLSchema" xmlns:p="http://schemas.microsoft.com/office/2006/metadata/properties" xmlns:ns2="fe9c7e53-ae8f-4819-985f-524f98e5eea1" xmlns:ns3="7ba06582-a2b8-44bb-8878-e2f8904fbe80" targetNamespace="http://schemas.microsoft.com/office/2006/metadata/properties" ma:root="true" ma:fieldsID="ad3334340ce6e712c9a7e2a1839884f1" ns2:_="" ns3:_="">
    <xsd:import namespace="fe9c7e53-ae8f-4819-985f-524f98e5eea1"/>
    <xsd:import namespace="7ba06582-a2b8-44bb-8878-e2f8904fbe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Observa_x00e7__x00e3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c7e53-ae8f-4819-985f-524f98e5ee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Observa_x00e7__x00e3_o" ma:index="22" nillable="true" ma:displayName="Observação" ma:format="Dropdown" ma:internalName="Observa_x00e7__x00e3_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06582-a2b8-44bb-8878-e2f8904fbe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18eff6e-5515-4d34-8e89-b00e488038ab}" ma:internalName="TaxCatchAll" ma:showField="CatchAllData" ma:web="7ba06582-a2b8-44bb-8878-e2f8904fbe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54052D-EB11-4F03-8FB3-611458E1FE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DEF763-7441-42F5-80B2-9F2162FE401F}">
  <ds:schemaRefs>
    <ds:schemaRef ds:uri="http://schemas.microsoft.com/office/2006/metadata/properties"/>
    <ds:schemaRef ds:uri="http://schemas.microsoft.com/office/infopath/2007/PartnerControls"/>
    <ds:schemaRef ds:uri="7ba06582-a2b8-44bb-8878-e2f8904fbe80"/>
    <ds:schemaRef ds:uri="fe9c7e53-ae8f-4819-985f-524f98e5eea1"/>
  </ds:schemaRefs>
</ds:datastoreItem>
</file>

<file path=customXml/itemProps3.xml><?xml version="1.0" encoding="utf-8"?>
<ds:datastoreItem xmlns:ds="http://schemas.openxmlformats.org/officeDocument/2006/customXml" ds:itemID="{C11301A7-2986-44C5-BC58-FDCE01C81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c7e53-ae8f-4819-985f-524f98e5eea1"/>
    <ds:schemaRef ds:uri="7ba06582-a2b8-44bb-8878-e2f8904fb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Instrucoes</vt:lpstr>
      <vt:lpstr>Itens_Precos</vt:lpstr>
      <vt:lpstr>Ficha_Tecnica</vt:lpstr>
      <vt:lpstr>Requisitos_HW</vt:lpstr>
      <vt:lpstr>Storage_SAN</vt:lpstr>
      <vt:lpstr>Software</vt:lpstr>
      <vt:lpstr>Servicos_Aceite</vt:lpstr>
      <vt:lpstr>Declaracoes</vt:lpstr>
      <vt:lpstr>Matriz_Avaliacao</vt:lpstr>
      <vt:lpstr>Listas</vt:lpstr>
      <vt:lpstr>Revisao_Consistencia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Clauber Silva Bonás</dc:creator>
  <cp:keywords/>
  <dc:description/>
  <cp:lastModifiedBy>Clauber Silva Bonás</cp:lastModifiedBy>
  <cp:revision/>
  <dcterms:created xsi:type="dcterms:W3CDTF">2026-06-02T15:45:05Z</dcterms:created>
  <dcterms:modified xsi:type="dcterms:W3CDTF">2026-08-18T17:15:15Z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0x0101004231CABD02166F4C9F767654257C4AFB</vt:lpwstr>
  </property>
  <property fmtid="{D5CDD505-2E9C-101B-9397-08002B2CF9AE}" pid="3" name="MediaServiceImageTags">
    <vt:lpwstr/>
  </property>
</Properties>
</file>