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0D1AC43-A8A9-4F60-8848-415C7A667C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A'!$A$1:$E$5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4" l="1"/>
  <c r="W6" i="4"/>
  <c r="W7" i="4"/>
  <c r="W8" i="4"/>
  <c r="W9" i="4"/>
  <c r="W10" i="4"/>
  <c r="W11" i="4"/>
  <c r="W4" i="4"/>
  <c r="J11" i="4"/>
  <c r="J10" i="4"/>
  <c r="J9" i="4"/>
  <c r="J8" i="4"/>
  <c r="J7" i="4"/>
  <c r="J6" i="4"/>
  <c r="J5" i="4"/>
  <c r="H11" i="4"/>
  <c r="M11" i="4" s="1"/>
  <c r="H10" i="4"/>
  <c r="M10" i="4" s="1"/>
  <c r="H9" i="4"/>
  <c r="H8" i="4"/>
  <c r="H7" i="4"/>
  <c r="H6" i="4"/>
  <c r="H5" i="4"/>
  <c r="J4" i="4"/>
  <c r="L10" i="4"/>
  <c r="L9" i="4"/>
  <c r="M9" i="4"/>
  <c r="L8" i="4"/>
  <c r="M8" i="4"/>
  <c r="L7" i="4"/>
  <c r="L5" i="4"/>
  <c r="L6" i="4"/>
  <c r="L11" i="4"/>
  <c r="L4" i="4"/>
  <c r="H4" i="4"/>
  <c r="M7" i="4" l="1"/>
  <c r="M4" i="4"/>
  <c r="M6" i="4"/>
  <c r="M5" i="4"/>
  <c r="J3" i="3" l="1"/>
  <c r="K3" i="3"/>
  <c r="L3" i="3"/>
  <c r="M3" i="3"/>
  <c r="J4" i="3"/>
  <c r="K4" i="3"/>
  <c r="L4" i="3"/>
  <c r="M4" i="3"/>
  <c r="J5" i="3"/>
  <c r="K5" i="3"/>
  <c r="L5" i="3"/>
  <c r="M5" i="3"/>
  <c r="J6" i="3"/>
  <c r="K6" i="3"/>
  <c r="L6" i="3"/>
  <c r="M6" i="3"/>
  <c r="J7" i="3"/>
  <c r="K7" i="3"/>
  <c r="L7" i="3"/>
  <c r="M7" i="3"/>
  <c r="J8" i="3"/>
  <c r="K8" i="3"/>
  <c r="L8" i="3"/>
  <c r="M8" i="3"/>
  <c r="J9" i="3"/>
  <c r="K9" i="3"/>
  <c r="L9" i="3"/>
  <c r="M9" i="3"/>
  <c r="J10" i="3"/>
  <c r="K10" i="3"/>
  <c r="L10" i="3"/>
  <c r="M10" i="3"/>
</calcChain>
</file>

<file path=xl/sharedStrings.xml><?xml version="1.0" encoding="utf-8"?>
<sst xmlns="http://schemas.openxmlformats.org/spreadsheetml/2006/main" count="181" uniqueCount="101">
  <si>
    <t>Formato da proposta</t>
  </si>
  <si>
    <t>Ponta A</t>
  </si>
  <si>
    <t>Ponta B</t>
  </si>
  <si>
    <t>Parâmetros técnicos (Preenchimento obrigatório)</t>
  </si>
  <si>
    <t>Valores em R$ com impostos para contrato de 24 meses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</si>
  <si>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</si>
  <si>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</si>
  <si>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</si>
  <si>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</si>
  <si>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</si>
  <si>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</si>
  <si>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</si>
  <si>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</si>
  <si>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</si>
  <si>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Dupla/Múltiplas abordagens?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</si>
  <si>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</si>
  <si>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</si>
  <si>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</si>
  <si>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</si>
  <si>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</si>
  <si>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</si>
  <si>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</si>
  <si>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</si>
  <si>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</si>
  <si>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</si>
  <si>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</si>
  <si>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MG</t>
  </si>
  <si>
    <t>PoP-MG</t>
  </si>
  <si>
    <t>Companhia de Pesquisa de Recursos Minerais (CPRM)</t>
  </si>
  <si>
    <t>Superintendência de Belo Horizonte</t>
  </si>
  <si>
    <t>2.1</t>
  </si>
  <si>
    <t>PE</t>
  </si>
  <si>
    <t>PoP-PE</t>
  </si>
  <si>
    <t>Superintendência de Recife</t>
  </si>
  <si>
    <t>2.2</t>
  </si>
  <si>
    <t>2.3</t>
  </si>
  <si>
    <t>3.1</t>
  </si>
  <si>
    <t>PI</t>
  </si>
  <si>
    <t>PoP-PI</t>
  </si>
  <si>
    <t>Residência de Teresina</t>
  </si>
  <si>
    <t>3.2</t>
  </si>
  <si>
    <t>3.3</t>
  </si>
  <si>
    <t>SP</t>
  </si>
  <si>
    <t>PoP-SP</t>
  </si>
  <si>
    <t>Superintendência de São Paulo</t>
  </si>
  <si>
    <t>Parâmetros técnicos de desempenho mínimos aceitos pela RNP (conforme termo de referência)</t>
  </si>
  <si>
    <t>Entre 0,10% e 0,00%</t>
  </si>
  <si>
    <t>Entre 95,0% e 100,0%</t>
  </si>
  <si>
    <t>Circuito Metroethernet</t>
  </si>
  <si>
    <t>Fibra óptica</t>
  </si>
  <si>
    <t>Fibra óptica + Enlace de rádio de frequência licenciada</t>
  </si>
  <si>
    <t>Enlace de rádio de frequência licenciada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</si>
  <si>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</si>
  <si>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</si>
  <si>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</si>
  <si>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</si>
  <si>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</si>
  <si>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</si>
  <si>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</si>
  <si>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</si>
  <si>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</si>
  <si>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</si>
  <si>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</si>
  <si>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Ufmg
Avenida Antônio Carlos, 6627, Prédio do ICEx, 3º andar, Sala 3050, Cidade Universitária, Pampulha, Belo Horizonte, MG
CEP.: 31270-901</t>
  </si>
  <si>
    <t>-19.870103,-43.961459</t>
  </si>
  <si>
    <t>017.217.985/0001-04</t>
  </si>
  <si>
    <t>Itep
Avenida Prof. Luiz Freire, 700, Cidade Universitária, Recife, PE
CEP.: 50740-540</t>
  </si>
  <si>
    <t>-8.058719,-34.95297</t>
  </si>
  <si>
    <t>Nome: Zuleika Tenório
E-mail: zuleika@pop-pe.rnp.br / pe.operacoes@rnp
Tel.: (81) 3272-4244</t>
  </si>
  <si>
    <t>005.774.391/0001-15</t>
  </si>
  <si>
    <t>Fapepi
Avenida Odilon Araújo, 372, Piçarra, Teresina, PI
CEP.: 64017-280</t>
  </si>
  <si>
    <t>-5.096299,-42.79888</t>
  </si>
  <si>
    <t xml:space="preserve">Nome: Rafael Amaral de Oliveira
E-mail: rafael.amaral@rnp.br
Tels.: (86) 3216-6092 </t>
  </si>
  <si>
    <t>000.422.744/0001-02</t>
  </si>
  <si>
    <t>NIC.br
Avenida João Dias, 3163, Santo Amaro, São Paulo, SP
CEP.: 04723-003</t>
  </si>
  <si>
    <t>-23.645191,-46.7306499</t>
  </si>
  <si>
    <t>Nome: Rogério Herrera Mendonca
E-mail: rogerio@pop-sp.rnp.br
Tel.: (11) 3091-8901</t>
  </si>
  <si>
    <t>não informado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</si>
  <si>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</si>
  <si>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</si>
  <si>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</si>
  <si>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</si>
  <si>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</si>
  <si>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</si>
  <si>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Avenida Brasil 1731 - Belo Horizonte - MG</t>
  </si>
  <si>
    <t>-19.931667,-43.934611</t>
  </si>
  <si>
    <t>Nome: Julio Murilo Martino Pinho - E-mail: julio.pinho@cprm.gov.br - Tel: (31 )3878-0307</t>
  </si>
  <si>
    <t>POP-MG</t>
  </si>
  <si>
    <t>R. Escritor Souza Barros, 1001 - Cabanga, Recife - PE, 50090-460</t>
  </si>
  <si>
    <t>-8.081533, -34.904638</t>
  </si>
  <si>
    <t>Nome: Alexandre Malaquias - E-mail: alexandre.malaquias@cprm.gov.br - Tel: (81 )3316-1400</t>
  </si>
  <si>
    <t>POP-PE</t>
  </si>
  <si>
    <t>Rua Goias 312 - Teresina - PI</t>
  </si>
  <si>
    <t>-5.087694,-42.799194</t>
  </si>
  <si>
    <t>Nome: Jader Vaz Silva - E-mail: jader.vaz@cprm.gov.br - Tel: (86 )3222-4153</t>
  </si>
  <si>
    <t>POP-PI</t>
  </si>
  <si>
    <t>Rua Costa 55 - São Paulo - SP</t>
  </si>
  <si>
    <t>-23.553035, -46.655413</t>
  </si>
  <si>
    <t>Nome: Cláudia Oliveira - E-mail: claudia.oliveira@cprm.gov.br - Tel: (11 )3775-5101</t>
  </si>
  <si>
    <t>POP-SP</t>
  </si>
  <si>
    <t>Nome: Marcelo Oliveira
E-mail: marcelo.oliveira@rnp.br
Tel.: (31) 3409-5829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</si>
</sst>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5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9.109375" defaultRowHeight="30" customHeight="1" x14ac:dyDescent="0.3"/>
  <cols>
    <col min="1" max="1" width="15.5546875" style="31" customWidth="1"/>
    <col min="2" max="2" width="15.5546875" style="32" customWidth="1"/>
    <col min="3" max="3" width="20.5546875" style="29" customWidth="1"/>
    <col min="4" max="4" width="60.5546875" style="33" customWidth="1"/>
    <col min="5" max="5" width="70.5546875" style="33" customWidth="1"/>
    <col min="6" max="6" width="20.5546875" style="33" customWidth="1"/>
    <col min="7" max="7" width="30.5546875" style="33" customWidth="1"/>
    <col min="8" max="8" width="15.5546875" style="43" customWidth="1"/>
    <col min="9" max="9" width="50.5546875" style="33" customWidth="1"/>
    <col min="10" max="10" width="15.88671875" style="43" customWidth="1"/>
    <col min="11" max="11" width="30.5546875" style="43" customWidth="1"/>
    <col min="12" max="13" width="15.88671875" style="43" customWidth="1"/>
    <col min="14" max="16" width="30.5546875" style="33" customWidth="1"/>
    <col min="17" max="17" width="40.5546875" style="33" customWidth="1"/>
    <col min="18" max="18" width="30.5546875" style="33" customWidth="1"/>
    <col min="19" max="20" width="20.88671875" style="29" customWidth="1"/>
    <col min="21" max="23" width="20.5546875" style="29" customWidth="1"/>
    <col min="24" max="16384" width="9.109375" style="29"/>
  </cols>
  <sheetData>
    <row r="1" spans="1:23" ht="18" customHeigh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</row>
    <row r="2" spans="1:23" s="9" customFormat="1" ht="18" customHeight="1" x14ac:dyDescent="0.3">
      <c r="A2" s="54" t="s">
        <v>1</v>
      </c>
      <c r="B2" s="54"/>
      <c r="C2" s="54"/>
      <c r="D2" s="54" t="s">
        <v>2</v>
      </c>
      <c r="E2" s="54"/>
      <c r="F2" s="55" t="s">
        <v>3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  <c r="U2" s="55" t="s">
        <v>4</v>
      </c>
      <c r="V2" s="56"/>
      <c r="W2" s="56"/>
    </row>
    <row r="3" spans="1:23" s="9" customFormat="1" ht="26.4" x14ac:dyDescent="0.3">
      <c r="A3" s="36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0" t="s">
        <v>10</v>
      </c>
      <c r="G3" s="11" t="s">
        <v>11</v>
      </c>
      <c r="H3" s="10" t="s">
        <v>12</v>
      </c>
      <c r="I3" s="11" t="s">
        <v>13</v>
      </c>
      <c r="J3" s="10" t="s">
        <v>12</v>
      </c>
      <c r="K3" s="11" t="s">
        <v>14</v>
      </c>
      <c r="L3" s="10" t="s">
        <v>12</v>
      </c>
      <c r="M3" s="10" t="s">
        <v>15</v>
      </c>
      <c r="N3" s="11" t="s">
        <v>16</v>
      </c>
      <c r="O3" s="11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</row>
    <row r="4" spans="1:23" ht="30" customHeight="1" x14ac:dyDescent="0.3">
      <c r="A4" s="30">
        <v>1</v>
      </c>
      <c r="B4" s="6" t="s">
        <v>26</v>
      </c>
      <c r="C4" s="6" t="s">
        <v>27</v>
      </c>
      <c r="D4" s="1" t="s">
        <v>28</v>
      </c>
      <c r="E4" s="8" t="s">
        <v>29</v>
      </c>
      <c r="F4" s="42">
        <v>1000</v>
      </c>
      <c r="G4" s="44"/>
      <c r="H4" s="42">
        <f>IF(G4="Circuito Metroethernet",10,IF(G4="Circuito Metroethernet com 5G FWA", 5, IF(G4="Porta IP com túnel GRE",1,0)))</f>
        <v>0</v>
      </c>
      <c r="I4" s="34"/>
      <c r="J4" s="45">
        <f>IF(I4="Fibra óptica", 10,IF(I4="Fibra óptica + Enlace de rádio de frequência licenciada",8,IF(I4="Fibra óptica + Rede móvel 4G/5G",0,IF(I4="Enlace de rádio de frequência licenciada",6,IF(I4="Fibra óptica + Satélite",0,IF(I4="Enlace de rádio de frequência licenciada + Satélite",0,IF(I4="Satélite",0,0)))))))</f>
        <v>0</v>
      </c>
      <c r="K4" s="46"/>
      <c r="L4" s="47">
        <f>IF(K4="Sim, em ambas as pontas",5,IF(K4="Sim, apenas na ponta do PoP",3,IF(K4="Sim, apenas na ponta do Campus",2,IF(K4="Não",1,0))))</f>
        <v>0</v>
      </c>
      <c r="M4" s="47">
        <f>SUM(H4,J4,L4)</f>
        <v>0</v>
      </c>
      <c r="N4" s="34"/>
      <c r="O4" s="34"/>
      <c r="P4" s="39"/>
      <c r="Q4" s="40"/>
      <c r="R4" s="39"/>
      <c r="S4" s="40"/>
      <c r="T4" s="40"/>
      <c r="U4" s="35">
        <v>0</v>
      </c>
      <c r="V4" s="35">
        <v>0</v>
      </c>
      <c r="W4" s="34">
        <f>(U4*24)+V4</f>
        <v>0</v>
      </c>
    </row>
    <row r="5" spans="1:23" ht="30" customHeight="1" x14ac:dyDescent="0.3">
      <c r="A5" s="30" t="s">
        <v>30</v>
      </c>
      <c r="B5" s="6" t="s">
        <v>31</v>
      </c>
      <c r="C5" s="6" t="s">
        <v>32</v>
      </c>
      <c r="D5" s="1" t="s">
        <v>28</v>
      </c>
      <c r="E5" s="8" t="s">
        <v>33</v>
      </c>
      <c r="F5" s="42">
        <v>100</v>
      </c>
      <c r="G5" s="44"/>
      <c r="H5" s="42">
        <f t="shared" ref="H5:H11" si="0">IF(G5="Circuito Metroethernet",10,IF(G5="Circuito Metroethernet com 5G FWA", 5, IF(G5="Porta IP com túnel GRE",1,0)))</f>
        <v>0</v>
      </c>
      <c r="I5" s="34"/>
      <c r="J5" s="45">
        <f t="shared" ref="J5:J11" si="1">IF(I5="Fibra óptica", 10,IF(I5="Fibra óptica + Enlace de rádio de frequência licenciada",8,IF(I5="Fibra óptica + Rede móvel 4G/5G",0,IF(I5="Enlace de rádio de frequência licenciada",6,IF(I5="Fibra óptica + Satélite",0,IF(I5="Enlace de rádio de frequência licenciada + Satélite",0,IF(I5="Satélite",0,0)))))))</f>
        <v>0</v>
      </c>
      <c r="K5" s="46"/>
      <c r="L5" s="47">
        <f t="shared" ref="L5:L11" si="2">IF(K5="Sim, em ambas as pontas",5,IF(K5="Sim, apenas na ponta do PoP",3,IF(K5="Sim, apenas na ponta do Campus",2,IF(K5="Não",1,0))))</f>
        <v>0</v>
      </c>
      <c r="M5" s="47">
        <f t="shared" ref="M5:M11" si="3">SUM(H5,J5,L5)</f>
        <v>0</v>
      </c>
      <c r="N5" s="34"/>
      <c r="O5" s="34"/>
      <c r="P5" s="39"/>
      <c r="Q5" s="40"/>
      <c r="R5" s="39"/>
      <c r="S5" s="40"/>
      <c r="T5" s="40"/>
      <c r="U5" s="35">
        <v>0</v>
      </c>
      <c r="V5" s="35">
        <v>0</v>
      </c>
      <c r="W5" s="34">
        <f t="shared" ref="W5:W11" si="4">(U5*24)+V5</f>
        <v>0</v>
      </c>
    </row>
    <row r="6" spans="1:23" ht="30" customHeight="1" x14ac:dyDescent="0.3">
      <c r="A6" s="30" t="s">
        <v>34</v>
      </c>
      <c r="B6" s="6" t="s">
        <v>31</v>
      </c>
      <c r="C6" s="6" t="s">
        <v>32</v>
      </c>
      <c r="D6" s="1" t="s">
        <v>28</v>
      </c>
      <c r="E6" s="8" t="s">
        <v>33</v>
      </c>
      <c r="F6" s="42">
        <v>500</v>
      </c>
      <c r="G6" s="44"/>
      <c r="H6" s="42">
        <f t="shared" si="0"/>
        <v>0</v>
      </c>
      <c r="I6" s="34"/>
      <c r="J6" s="45">
        <f t="shared" si="1"/>
        <v>0</v>
      </c>
      <c r="K6" s="46"/>
      <c r="L6" s="47">
        <f t="shared" si="2"/>
        <v>0</v>
      </c>
      <c r="M6" s="47">
        <f t="shared" si="3"/>
        <v>0</v>
      </c>
      <c r="N6" s="34"/>
      <c r="O6" s="34"/>
      <c r="P6" s="39"/>
      <c r="Q6" s="40"/>
      <c r="R6" s="39"/>
      <c r="S6" s="40"/>
      <c r="T6" s="40"/>
      <c r="U6" s="35">
        <v>0</v>
      </c>
      <c r="V6" s="35">
        <v>0</v>
      </c>
      <c r="W6" s="34">
        <f t="shared" si="4"/>
        <v>0</v>
      </c>
    </row>
    <row r="7" spans="1:23" ht="30" customHeight="1" x14ac:dyDescent="0.3">
      <c r="A7" s="30" t="s">
        <v>35</v>
      </c>
      <c r="B7" s="6" t="s">
        <v>31</v>
      </c>
      <c r="C7" s="6" t="s">
        <v>32</v>
      </c>
      <c r="D7" s="1" t="s">
        <v>28</v>
      </c>
      <c r="E7" s="8" t="s">
        <v>33</v>
      </c>
      <c r="F7" s="42">
        <v>1000</v>
      </c>
      <c r="G7" s="44"/>
      <c r="H7" s="42">
        <f t="shared" si="0"/>
        <v>0</v>
      </c>
      <c r="I7" s="34"/>
      <c r="J7" s="45">
        <f t="shared" si="1"/>
        <v>0</v>
      </c>
      <c r="K7" s="46"/>
      <c r="L7" s="47">
        <f t="shared" ref="L7:L10" si="5">IF(K7="Sim, em ambas as pontas",5,IF(K7="Sim, apenas na ponta do PoP",3,IF(K7="Sim, apenas na ponta do Campus",2,IF(K7="Não",1,0))))</f>
        <v>0</v>
      </c>
      <c r="M7" s="47">
        <f t="shared" ref="M7:M10" si="6">SUM(H7,J7,L7)</f>
        <v>0</v>
      </c>
      <c r="N7" s="34"/>
      <c r="O7" s="34"/>
      <c r="P7" s="39"/>
      <c r="Q7" s="40"/>
      <c r="R7" s="39"/>
      <c r="S7" s="40"/>
      <c r="T7" s="40"/>
      <c r="U7" s="35">
        <v>0</v>
      </c>
      <c r="V7" s="35">
        <v>0</v>
      </c>
      <c r="W7" s="34">
        <f t="shared" si="4"/>
        <v>0</v>
      </c>
    </row>
    <row r="8" spans="1:23" ht="30" customHeight="1" x14ac:dyDescent="0.3">
      <c r="A8" s="30" t="s">
        <v>36</v>
      </c>
      <c r="B8" s="6" t="s">
        <v>37</v>
      </c>
      <c r="C8" s="6" t="s">
        <v>38</v>
      </c>
      <c r="D8" s="1" t="s">
        <v>28</v>
      </c>
      <c r="E8" s="8" t="s">
        <v>39</v>
      </c>
      <c r="F8" s="42">
        <v>100</v>
      </c>
      <c r="G8" s="44"/>
      <c r="H8" s="42">
        <f t="shared" si="0"/>
        <v>0</v>
      </c>
      <c r="I8" s="34"/>
      <c r="J8" s="45">
        <f t="shared" si="1"/>
        <v>0</v>
      </c>
      <c r="K8" s="46"/>
      <c r="L8" s="47">
        <f t="shared" si="5"/>
        <v>0</v>
      </c>
      <c r="M8" s="47">
        <f t="shared" si="6"/>
        <v>0</v>
      </c>
      <c r="N8" s="34"/>
      <c r="O8" s="34"/>
      <c r="P8" s="39"/>
      <c r="Q8" s="40"/>
      <c r="R8" s="39"/>
      <c r="S8" s="40"/>
      <c r="T8" s="40"/>
      <c r="U8" s="35">
        <v>0</v>
      </c>
      <c r="V8" s="35">
        <v>0</v>
      </c>
      <c r="W8" s="34">
        <f t="shared" si="4"/>
        <v>0</v>
      </c>
    </row>
    <row r="9" spans="1:23" ht="30" customHeight="1" x14ac:dyDescent="0.3">
      <c r="A9" s="30" t="s">
        <v>40</v>
      </c>
      <c r="B9" s="6" t="s">
        <v>37</v>
      </c>
      <c r="C9" s="6" t="s">
        <v>38</v>
      </c>
      <c r="D9" s="1" t="s">
        <v>28</v>
      </c>
      <c r="E9" s="8" t="s">
        <v>39</v>
      </c>
      <c r="F9" s="42">
        <v>500</v>
      </c>
      <c r="G9" s="44"/>
      <c r="H9" s="42">
        <f t="shared" si="0"/>
        <v>0</v>
      </c>
      <c r="I9" s="34"/>
      <c r="J9" s="45">
        <f t="shared" si="1"/>
        <v>0</v>
      </c>
      <c r="K9" s="46"/>
      <c r="L9" s="47">
        <f t="shared" si="5"/>
        <v>0</v>
      </c>
      <c r="M9" s="47">
        <f t="shared" si="6"/>
        <v>0</v>
      </c>
      <c r="N9" s="34"/>
      <c r="O9" s="34"/>
      <c r="P9" s="39"/>
      <c r="Q9" s="40"/>
      <c r="R9" s="39"/>
      <c r="S9" s="40"/>
      <c r="T9" s="40"/>
      <c r="U9" s="35">
        <v>0</v>
      </c>
      <c r="V9" s="35">
        <v>0</v>
      </c>
      <c r="W9" s="34">
        <f t="shared" si="4"/>
        <v>0</v>
      </c>
    </row>
    <row r="10" spans="1:23" ht="30" customHeight="1" x14ac:dyDescent="0.3">
      <c r="A10" s="30" t="s">
        <v>41</v>
      </c>
      <c r="B10" s="6" t="s">
        <v>37</v>
      </c>
      <c r="C10" s="6" t="s">
        <v>38</v>
      </c>
      <c r="D10" s="1" t="s">
        <v>28</v>
      </c>
      <c r="E10" s="8" t="s">
        <v>39</v>
      </c>
      <c r="F10" s="42">
        <v>1000</v>
      </c>
      <c r="G10" s="44"/>
      <c r="H10" s="42">
        <f t="shared" si="0"/>
        <v>0</v>
      </c>
      <c r="I10" s="34"/>
      <c r="J10" s="45">
        <f t="shared" si="1"/>
        <v>0</v>
      </c>
      <c r="K10" s="46"/>
      <c r="L10" s="47">
        <f t="shared" si="5"/>
        <v>0</v>
      </c>
      <c r="M10" s="47">
        <f t="shared" si="6"/>
        <v>0</v>
      </c>
      <c r="N10" s="34"/>
      <c r="O10" s="34"/>
      <c r="P10" s="39"/>
      <c r="Q10" s="40"/>
      <c r="R10" s="39"/>
      <c r="S10" s="40"/>
      <c r="T10" s="40"/>
      <c r="U10" s="35">
        <v>0</v>
      </c>
      <c r="V10" s="35">
        <v>0</v>
      </c>
      <c r="W10" s="34">
        <f t="shared" si="4"/>
        <v>0</v>
      </c>
    </row>
    <row r="11" spans="1:23" ht="30" customHeight="1" x14ac:dyDescent="0.3">
      <c r="A11" s="30">
        <v>4</v>
      </c>
      <c r="B11" s="6" t="s">
        <v>42</v>
      </c>
      <c r="C11" s="6" t="s">
        <v>43</v>
      </c>
      <c r="D11" s="1" t="s">
        <v>28</v>
      </c>
      <c r="E11" s="8" t="s">
        <v>44</v>
      </c>
      <c r="F11" s="42">
        <v>1000</v>
      </c>
      <c r="G11" s="44"/>
      <c r="H11" s="42">
        <f t="shared" si="0"/>
        <v>0</v>
      </c>
      <c r="I11" s="34"/>
      <c r="J11" s="45">
        <f t="shared" si="1"/>
        <v>0</v>
      </c>
      <c r="K11" s="46"/>
      <c r="L11" s="47">
        <f t="shared" si="2"/>
        <v>0</v>
      </c>
      <c r="M11" s="47">
        <f t="shared" si="3"/>
        <v>0</v>
      </c>
      <c r="N11" s="34"/>
      <c r="O11" s="34"/>
      <c r="P11" s="39"/>
      <c r="Q11" s="40"/>
      <c r="R11" s="39"/>
      <c r="S11" s="40"/>
      <c r="T11" s="40"/>
      <c r="U11" s="35">
        <v>0</v>
      </c>
      <c r="V11" s="35">
        <v>0</v>
      </c>
      <c r="W11" s="34">
        <f t="shared" si="4"/>
        <v>0</v>
      </c>
    </row>
    <row r="12" spans="1:23" ht="30" customHeight="1" x14ac:dyDescent="0.3">
      <c r="S12" s="33"/>
      <c r="T12" s="33"/>
    </row>
    <row r="13" spans="1:23" ht="30" customHeight="1" x14ac:dyDescent="0.3">
      <c r="A13" s="48" t="s">
        <v>45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 s="17">
        <v>90</v>
      </c>
      <c r="Q13" s="16">
        <v>0.996</v>
      </c>
      <c r="R13" s="17">
        <v>50</v>
      </c>
      <c r="S13" s="18" t="s">
        <v>46</v>
      </c>
      <c r="T13" s="16" t="s">
        <v>47</v>
      </c>
    </row>
    <row r="539" spans="1:1" ht="30" customHeight="1" x14ac:dyDescent="0.3">
      <c r="A539" s="41" t="s">
        <v>48</v>
      </c>
    </row>
    <row r="541" spans="1:1" ht="30" customHeight="1" x14ac:dyDescent="0.3">
      <c r="A541" s="41"/>
    </row>
    <row r="542" spans="1:1" ht="30" customHeight="1" x14ac:dyDescent="0.3">
      <c r="A542" s="41" t="s">
        <v>49</v>
      </c>
    </row>
    <row r="543" spans="1:1" ht="30" customHeight="1" x14ac:dyDescent="0.3">
      <c r="A543" s="41" t="s">
        <v>50</v>
      </c>
    </row>
    <row r="544" spans="1:1" ht="30" customHeight="1" x14ac:dyDescent="0.3">
      <c r="A544" s="41"/>
    </row>
    <row r="545" spans="1:1" ht="30" customHeight="1" x14ac:dyDescent="0.3">
      <c r="A545" s="41" t="s">
        <v>51</v>
      </c>
    </row>
    <row r="546" spans="1:1" ht="30" customHeight="1" x14ac:dyDescent="0.3">
      <c r="A546" s="41"/>
    </row>
    <row r="547" spans="1:1" ht="30" customHeight="1" x14ac:dyDescent="0.3">
      <c r="A547" s="41"/>
    </row>
    <row r="548" spans="1:1" ht="30" customHeight="1" x14ac:dyDescent="0.3">
      <c r="A548" s="41"/>
    </row>
    <row r="549" spans="1:1" ht="30" customHeight="1" x14ac:dyDescent="0.3">
      <c r="A549" s="41" t="s">
        <v>52</v>
      </c>
    </row>
    <row r="550" spans="1:1" ht="30" customHeight="1" x14ac:dyDescent="0.3">
      <c r="A550" s="41" t="s">
        <v>53</v>
      </c>
    </row>
    <row r="551" spans="1:1" ht="30" customHeight="1" x14ac:dyDescent="0.3">
      <c r="A551" s="41" t="s">
        <v>54</v>
      </c>
    </row>
    <row r="552" spans="1:1" ht="30" customHeight="1" x14ac:dyDescent="0.3">
      <c r="A552" s="41" t="s">
        <v>55</v>
      </c>
    </row>
    <row r="553" spans="1:1" ht="30" customHeight="1" x14ac:dyDescent="0.3">
      <c r="A553" s="41" t="s">
        <v>56</v>
      </c>
    </row>
    <row r="554" spans="1:1" ht="30" customHeight="1" x14ac:dyDescent="0.3">
      <c r="A554" s="41" t="s">
        <v>57</v>
      </c>
    </row>
    <row r="555" spans="1:1" ht="30" customHeight="1" x14ac:dyDescent="0.3">
      <c r="A555" s="41" t="s">
        <v>58</v>
      </c>
    </row>
  </sheetData>
  <autoFilter ref="A3:U3" xr:uid="{CD43AC81-2875-43F0-9246-6A1A3DF5707C}"/>
  <mergeCells count="6">
    <mergeCell ref="A13:O13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:N11" xr:uid="{4AB49BDE-0E34-41CF-9E87-C2D18489BDA8}">
      <formula1>$A$549:$A$551</formula1>
    </dataValidation>
    <dataValidation type="list" allowBlank="1" showInputMessage="1" showErrorMessage="1" sqref="G4:G11" xr:uid="{5D054848-2BA2-4EA2-8252-0B3AA4E75797}">
      <formula1>$A$539:$A$541</formula1>
    </dataValidation>
    <dataValidation type="list" allowBlank="1" showInputMessage="1" showErrorMessage="1" sqref="I4:I11" xr:uid="{00000000-0002-0000-0000-000000000000}">
      <formula1>$A$542:$A$548</formula1>
    </dataValidation>
    <dataValidation type="list" allowBlank="1" showInputMessage="1" showErrorMessage="1" sqref="K4:K11" xr:uid="{2188B726-E15C-473A-9D34-B23FC81DF2B6}">
      <formula1>$A$552:$A$555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09375" defaultRowHeight="70.349999999999994" customHeight="1" x14ac:dyDescent="0.25"/>
  <cols>
    <col min="1" max="1" width="20.5546875" style="5" customWidth="1"/>
    <col min="2" max="2" width="40.5546875" style="5" customWidth="1"/>
    <col min="3" max="3" width="30.5546875" style="27" customWidth="1"/>
    <col min="4" max="4" width="40.5546875" style="5" customWidth="1"/>
    <col min="5" max="5" width="20.5546875" style="5" customWidth="1"/>
    <col min="6" max="16384" width="9.109375" style="5"/>
  </cols>
  <sheetData>
    <row r="1" spans="1:5" ht="30" customHeight="1" x14ac:dyDescent="0.25">
      <c r="A1" s="12" t="s">
        <v>7</v>
      </c>
      <c r="B1" s="13" t="s">
        <v>59</v>
      </c>
      <c r="C1" s="24" t="s">
        <v>60</v>
      </c>
      <c r="D1" s="13" t="s">
        <v>61</v>
      </c>
      <c r="E1" s="12" t="s">
        <v>62</v>
      </c>
    </row>
    <row r="2" spans="1:5" ht="80.099999999999994" customHeight="1" x14ac:dyDescent="0.25">
      <c r="A2" s="2" t="s">
        <v>27</v>
      </c>
      <c r="B2" s="3" t="s">
        <v>63</v>
      </c>
      <c r="C2" s="25" t="s">
        <v>64</v>
      </c>
      <c r="D2" s="3" t="s">
        <v>100</v>
      </c>
      <c r="E2" s="4" t="s">
        <v>65</v>
      </c>
    </row>
    <row r="3" spans="1:5" ht="80.099999999999994" customHeight="1" x14ac:dyDescent="0.25">
      <c r="A3" s="2" t="s">
        <v>32</v>
      </c>
      <c r="B3" s="3" t="s">
        <v>66</v>
      </c>
      <c r="C3" s="25" t="s">
        <v>67</v>
      </c>
      <c r="D3" s="3" t="s">
        <v>68</v>
      </c>
      <c r="E3" s="4" t="s">
        <v>69</v>
      </c>
    </row>
    <row r="4" spans="1:5" ht="80.099999999999994" customHeight="1" x14ac:dyDescent="0.25">
      <c r="A4" s="2" t="s">
        <v>38</v>
      </c>
      <c r="B4" s="3" t="s">
        <v>70</v>
      </c>
      <c r="C4" s="25" t="s">
        <v>71</v>
      </c>
      <c r="D4" s="3" t="s">
        <v>72</v>
      </c>
      <c r="E4" s="4" t="s">
        <v>73</v>
      </c>
    </row>
    <row r="5" spans="1:5" ht="80.099999999999994" customHeight="1" x14ac:dyDescent="0.25">
      <c r="A5" s="2" t="s">
        <v>43</v>
      </c>
      <c r="B5" s="20" t="s">
        <v>74</v>
      </c>
      <c r="C5" s="26" t="s">
        <v>75</v>
      </c>
      <c r="D5" s="3" t="s">
        <v>76</v>
      </c>
      <c r="E5" s="4" t="s">
        <v>77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3"/>
  <cols>
    <col min="1" max="2" width="10.5546875" style="9" customWidth="1"/>
    <col min="3" max="3" width="50.88671875" style="37" customWidth="1"/>
    <col min="4" max="4" width="40.5546875" style="37" customWidth="1"/>
    <col min="5" max="5" width="30.5546875" style="9" customWidth="1"/>
    <col min="6" max="6" width="50.5546875" style="15" customWidth="1"/>
    <col min="7" max="7" width="40.5546875" style="23" customWidth="1"/>
    <col min="8" max="8" width="40.5546875" style="15" customWidth="1"/>
    <col min="9" max="9" width="20.5546875" style="14" customWidth="1"/>
    <col min="10" max="10" width="50.5546875" style="15" customWidth="1"/>
    <col min="11" max="11" width="30.5546875" style="23" customWidth="1"/>
    <col min="12" max="12" width="50.5546875" style="15" customWidth="1"/>
    <col min="13" max="13" width="20.5546875" style="38" customWidth="1"/>
    <col min="14" max="16384" width="9.109375" style="9"/>
  </cols>
  <sheetData>
    <row r="1" spans="1:13" ht="29.25" customHeight="1" x14ac:dyDescent="0.3">
      <c r="A1" s="58" t="s">
        <v>78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0" customHeight="1" x14ac:dyDescent="0.3">
      <c r="A2" s="12" t="s">
        <v>79</v>
      </c>
      <c r="B2" s="12" t="s">
        <v>6</v>
      </c>
      <c r="C2" s="13" t="s">
        <v>8</v>
      </c>
      <c r="D2" s="13" t="s">
        <v>9</v>
      </c>
      <c r="E2" s="12" t="s">
        <v>80</v>
      </c>
      <c r="F2" s="19" t="s">
        <v>81</v>
      </c>
      <c r="G2" s="21" t="s">
        <v>82</v>
      </c>
      <c r="H2" s="13" t="s">
        <v>83</v>
      </c>
      <c r="I2" s="12" t="s">
        <v>7</v>
      </c>
      <c r="J2" s="13" t="s">
        <v>59</v>
      </c>
      <c r="K2" s="24" t="s">
        <v>60</v>
      </c>
      <c r="L2" s="13" t="s">
        <v>61</v>
      </c>
      <c r="M2" s="12" t="s">
        <v>62</v>
      </c>
    </row>
    <row r="3" spans="1:13" ht="69.900000000000006" customHeight="1" x14ac:dyDescent="0.3">
      <c r="A3" s="30">
        <v>1</v>
      </c>
      <c r="B3" s="6" t="s">
        <v>26</v>
      </c>
      <c r="C3" s="1" t="s">
        <v>28</v>
      </c>
      <c r="D3" s="8" t="s">
        <v>29</v>
      </c>
      <c r="E3" s="42">
        <v>1000</v>
      </c>
      <c r="F3" s="7" t="s">
        <v>84</v>
      </c>
      <c r="G3" s="22" t="s">
        <v>85</v>
      </c>
      <c r="H3" s="7" t="s">
        <v>86</v>
      </c>
      <c r="I3" s="6" t="s">
        <v>87</v>
      </c>
      <c r="J3" s="3" t="str">
        <f>VLOOKUP(I3,'Endereços Ponta A'!$A$2:$E$5,2,TRUE)</f>
        <v>Ufmg
Avenida Antônio Carlos, 6627, Prédio do ICEx, 3º andar, Sala 3050, Cidade Universitária, Pampulha, Belo Horizonte, MG
CEP.: 31270-901</v>
      </c>
      <c r="K3" s="28" t="str">
        <f>VLOOKUP(I3,'Endereços Ponta A'!$A$2:$E$5,3,TRUE)</f>
        <v>-19.870103,-43.961459</v>
      </c>
      <c r="L3" s="3" t="str">
        <f>VLOOKUP(I3,'Endereços Ponta A'!$A$2:$E$5,4,TRUE)</f>
        <v>Nome: Marcelo Oliveira
E-mail: marcelo.oliveira@rnp.br
Tel.: (31) 3409-5829</v>
      </c>
      <c r="M3" s="4" t="str">
        <f>VLOOKUP(I3,'Endereços Ponta A'!$A$2:$E$5,5,TRUE)</f>
        <v>017.217.985/0001-04</v>
      </c>
    </row>
    <row r="4" spans="1:13" ht="60" customHeight="1" x14ac:dyDescent="0.3">
      <c r="A4" s="30" t="s">
        <v>30</v>
      </c>
      <c r="B4" s="6" t="s">
        <v>31</v>
      </c>
      <c r="C4" s="1" t="s">
        <v>28</v>
      </c>
      <c r="D4" s="8" t="s">
        <v>33</v>
      </c>
      <c r="E4" s="42">
        <v>100</v>
      </c>
      <c r="F4" s="7" t="s">
        <v>88</v>
      </c>
      <c r="G4" s="22" t="s">
        <v>89</v>
      </c>
      <c r="H4" s="7" t="s">
        <v>90</v>
      </c>
      <c r="I4" s="6" t="s">
        <v>91</v>
      </c>
      <c r="J4" s="3" t="str">
        <f>VLOOKUP(I4,'Endereços Ponta A'!$A$2:$E$5,2,TRUE)</f>
        <v>Itep
Avenida Prof. Luiz Freire, 700, Cidade Universitária, Recife, PE
CEP.: 50740-540</v>
      </c>
      <c r="K4" s="28" t="str">
        <f>VLOOKUP(I4,'Endereços Ponta A'!$A$2:$E$5,3,TRUE)</f>
        <v>-8.058719,-34.95297</v>
      </c>
      <c r="L4" s="3" t="str">
        <f>VLOOKUP(I4,'Endereços Ponta A'!$A$2:$E$5,4,TRUE)</f>
        <v>Nome: Zuleika Tenório
E-mail: zuleika@pop-pe.rnp.br / pe.operacoes@rnp
Tel.: (81) 3272-4244</v>
      </c>
      <c r="M4" s="4" t="str">
        <f>VLOOKUP(I4,'Endereços Ponta A'!$A$2:$E$5,5,TRUE)</f>
        <v>005.774.391/0001-15</v>
      </c>
    </row>
    <row r="5" spans="1:13" ht="60" customHeight="1" x14ac:dyDescent="0.3">
      <c r="A5" s="30" t="s">
        <v>34</v>
      </c>
      <c r="B5" s="6" t="s">
        <v>31</v>
      </c>
      <c r="C5" s="1" t="s">
        <v>28</v>
      </c>
      <c r="D5" s="8" t="s">
        <v>33</v>
      </c>
      <c r="E5" s="42">
        <v>500</v>
      </c>
      <c r="F5" s="7" t="s">
        <v>88</v>
      </c>
      <c r="G5" s="22" t="s">
        <v>89</v>
      </c>
      <c r="H5" s="7" t="s">
        <v>90</v>
      </c>
      <c r="I5" s="6" t="s">
        <v>91</v>
      </c>
      <c r="J5" s="3" t="str">
        <f>VLOOKUP(I5,'Endereços Ponta A'!$A$2:$E$5,2,TRUE)</f>
        <v>Itep
Avenida Prof. Luiz Freire, 700, Cidade Universitária, Recife, PE
CEP.: 50740-540</v>
      </c>
      <c r="K5" s="28" t="str">
        <f>VLOOKUP(I5,'Endereços Ponta A'!$A$2:$E$5,3,TRUE)</f>
        <v>-8.058719,-34.95297</v>
      </c>
      <c r="L5" s="3" t="str">
        <f>VLOOKUP(I5,'Endereços Ponta A'!$A$2:$E$5,4,TRUE)</f>
        <v>Nome: Zuleika Tenório
E-mail: zuleika@pop-pe.rnp.br / pe.operacoes@rnp
Tel.: (81) 3272-4244</v>
      </c>
      <c r="M5" s="4" t="str">
        <f>VLOOKUP(I5,'Endereços Ponta A'!$A$2:$E$5,5,TRUE)</f>
        <v>005.774.391/0001-15</v>
      </c>
    </row>
    <row r="6" spans="1:13" ht="60" customHeight="1" x14ac:dyDescent="0.3">
      <c r="A6" s="30" t="s">
        <v>35</v>
      </c>
      <c r="B6" s="6" t="s">
        <v>31</v>
      </c>
      <c r="C6" s="1" t="s">
        <v>28</v>
      </c>
      <c r="D6" s="8" t="s">
        <v>33</v>
      </c>
      <c r="E6" s="42">
        <v>1000</v>
      </c>
      <c r="F6" s="7" t="s">
        <v>88</v>
      </c>
      <c r="G6" s="22" t="s">
        <v>89</v>
      </c>
      <c r="H6" s="7" t="s">
        <v>90</v>
      </c>
      <c r="I6" s="6" t="s">
        <v>91</v>
      </c>
      <c r="J6" s="3" t="str">
        <f>VLOOKUP(I6,'Endereços Ponta A'!$A$2:$E$5,2,TRUE)</f>
        <v>Itep
Avenida Prof. Luiz Freire, 700, Cidade Universitária, Recife, PE
CEP.: 50740-540</v>
      </c>
      <c r="K6" s="28" t="str">
        <f>VLOOKUP(I6,'Endereços Ponta A'!$A$2:$E$5,3,TRUE)</f>
        <v>-8.058719,-34.95297</v>
      </c>
      <c r="L6" s="3" t="str">
        <f>VLOOKUP(I6,'Endereços Ponta A'!$A$2:$E$5,4,TRUE)</f>
        <v>Nome: Zuleika Tenório
E-mail: zuleika@pop-pe.rnp.br / pe.operacoes@rnp
Tel.: (81) 3272-4244</v>
      </c>
      <c r="M6" s="4" t="str">
        <f>VLOOKUP(I6,'Endereços Ponta A'!$A$2:$E$5,5,TRUE)</f>
        <v>005.774.391/0001-15</v>
      </c>
    </row>
    <row r="7" spans="1:13" ht="60" customHeight="1" x14ac:dyDescent="0.3">
      <c r="A7" s="30" t="s">
        <v>36</v>
      </c>
      <c r="B7" s="6" t="s">
        <v>37</v>
      </c>
      <c r="C7" s="1" t="s">
        <v>28</v>
      </c>
      <c r="D7" s="8" t="s">
        <v>39</v>
      </c>
      <c r="E7" s="42">
        <v>100</v>
      </c>
      <c r="F7" s="7" t="s">
        <v>92</v>
      </c>
      <c r="G7" s="22" t="s">
        <v>93</v>
      </c>
      <c r="H7" s="7" t="s">
        <v>94</v>
      </c>
      <c r="I7" s="6" t="s">
        <v>95</v>
      </c>
      <c r="J7" s="3" t="str">
        <f>VLOOKUP(I7,'Endereços Ponta A'!$A$2:$E$5,2,TRUE)</f>
        <v>Fapepi
Avenida Odilon Araújo, 372, Piçarra, Teresina, PI
CEP.: 64017-280</v>
      </c>
      <c r="K7" s="28" t="str">
        <f>VLOOKUP(I7,'Endereços Ponta A'!$A$2:$E$5,3,TRUE)</f>
        <v>-5.096299,-42.79888</v>
      </c>
      <c r="L7" s="3" t="str">
        <f>VLOOKUP(I7,'Endereços Ponta A'!$A$2:$E$5,4,TRUE)</f>
        <v xml:space="preserve">Nome: Rafael Amaral de Oliveira
E-mail: rafael.amaral@rnp.br
Tels.: (86) 3216-6092 </v>
      </c>
      <c r="M7" s="4" t="str">
        <f>VLOOKUP(I7,'Endereços Ponta A'!$A$2:$E$5,5,TRUE)</f>
        <v>000.422.744/0001-02</v>
      </c>
    </row>
    <row r="8" spans="1:13" ht="60" customHeight="1" x14ac:dyDescent="0.3">
      <c r="A8" s="30" t="s">
        <v>40</v>
      </c>
      <c r="B8" s="6" t="s">
        <v>37</v>
      </c>
      <c r="C8" s="1" t="s">
        <v>28</v>
      </c>
      <c r="D8" s="8" t="s">
        <v>39</v>
      </c>
      <c r="E8" s="42">
        <v>500</v>
      </c>
      <c r="F8" s="7" t="s">
        <v>92</v>
      </c>
      <c r="G8" s="22" t="s">
        <v>93</v>
      </c>
      <c r="H8" s="7" t="s">
        <v>94</v>
      </c>
      <c r="I8" s="6" t="s">
        <v>95</v>
      </c>
      <c r="J8" s="3" t="str">
        <f>VLOOKUP(I8,'Endereços Ponta A'!$A$2:$E$5,2,TRUE)</f>
        <v>Fapepi
Avenida Odilon Araújo, 372, Piçarra, Teresina, PI
CEP.: 64017-280</v>
      </c>
      <c r="K8" s="28" t="str">
        <f>VLOOKUP(I8,'Endereços Ponta A'!$A$2:$E$5,3,TRUE)</f>
        <v>-5.096299,-42.79888</v>
      </c>
      <c r="L8" s="3" t="str">
        <f>VLOOKUP(I8,'Endereços Ponta A'!$A$2:$E$5,4,TRUE)</f>
        <v xml:space="preserve">Nome: Rafael Amaral de Oliveira
E-mail: rafael.amaral@rnp.br
Tels.: (86) 3216-6092 </v>
      </c>
      <c r="M8" s="4" t="str">
        <f>VLOOKUP(I8,'Endereços Ponta A'!$A$2:$E$5,5,TRUE)</f>
        <v>000.422.744/0001-02</v>
      </c>
    </row>
    <row r="9" spans="1:13" ht="60" customHeight="1" x14ac:dyDescent="0.3">
      <c r="A9" s="30" t="s">
        <v>41</v>
      </c>
      <c r="B9" s="6" t="s">
        <v>37</v>
      </c>
      <c r="C9" s="1" t="s">
        <v>28</v>
      </c>
      <c r="D9" s="8" t="s">
        <v>39</v>
      </c>
      <c r="E9" s="42">
        <v>1000</v>
      </c>
      <c r="F9" s="7" t="s">
        <v>92</v>
      </c>
      <c r="G9" s="22" t="s">
        <v>93</v>
      </c>
      <c r="H9" s="7" t="s">
        <v>94</v>
      </c>
      <c r="I9" s="6" t="s">
        <v>95</v>
      </c>
      <c r="J9" s="3" t="str">
        <f>VLOOKUP(I9,'Endereços Ponta A'!$A$2:$E$5,2,TRUE)</f>
        <v>Fapepi
Avenida Odilon Araújo, 372, Piçarra, Teresina, PI
CEP.: 64017-280</v>
      </c>
      <c r="K9" s="28" t="str">
        <f>VLOOKUP(I9,'Endereços Ponta A'!$A$2:$E$5,3,TRUE)</f>
        <v>-5.096299,-42.79888</v>
      </c>
      <c r="L9" s="3" t="str">
        <f>VLOOKUP(I9,'Endereços Ponta A'!$A$2:$E$5,4,TRUE)</f>
        <v xml:space="preserve">Nome: Rafael Amaral de Oliveira
E-mail: rafael.amaral@rnp.br
Tels.: (86) 3216-6092 </v>
      </c>
      <c r="M9" s="4" t="str">
        <f>VLOOKUP(I9,'Endereços Ponta A'!$A$2:$E$5,5,TRUE)</f>
        <v>000.422.744/0001-02</v>
      </c>
    </row>
    <row r="10" spans="1:13" ht="60" customHeight="1" x14ac:dyDescent="0.3">
      <c r="A10" s="30">
        <v>4</v>
      </c>
      <c r="B10" s="6" t="s">
        <v>42</v>
      </c>
      <c r="C10" s="1" t="s">
        <v>28</v>
      </c>
      <c r="D10" s="8" t="s">
        <v>44</v>
      </c>
      <c r="E10" s="42">
        <v>1000</v>
      </c>
      <c r="F10" s="7" t="s">
        <v>96</v>
      </c>
      <c r="G10" s="22" t="s">
        <v>97</v>
      </c>
      <c r="H10" s="7" t="s">
        <v>98</v>
      </c>
      <c r="I10" s="6" t="s">
        <v>99</v>
      </c>
      <c r="J10" s="3" t="str">
        <f>VLOOKUP(I10,'Endereços Ponta A'!$A$2:$E$5,2,TRUE)</f>
        <v>NIC.br
Avenida João Dias, 3163, Santo Amaro, São Paulo, SP
CEP.: 04723-003</v>
      </c>
      <c r="K10" s="28" t="str">
        <f>VLOOKUP(I10,'Endereços Ponta A'!$A$2:$E$5,3,TRUE)</f>
        <v>-23.645191,-46.7306499</v>
      </c>
      <c r="L10" s="3" t="str">
        <f>VLOOKUP(I10,'Endereços Ponta A'!$A$2:$E$5,4,TRUE)</f>
        <v>Nome: Rogério Herrera Mendonca
E-mail: rogerio@pop-sp.rnp.br
Tel.: (11) 3091-8901</v>
      </c>
      <c r="M10" s="4" t="str">
        <f>VLOOKUP(I10,'Endereços Ponta A'!$A$2:$E$5,5,TRUE)</f>
        <v>não informado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F49C3-1B0B-408D-BE04-D136C9DC1D55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7d7f5f5d-fe7e-4cac-9b01-1bcee1fc4576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d390a96d-db97-45e6-b709-fd37e83b62fb"/>
  </ds:schemaRefs>
</ds:datastoreItem>
</file>

<file path=customXml/itemProps2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2025-05-02T17:29:24Z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