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98D69D47-8A61-41ED-926B-0D28E75460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ato da proposta" sheetId="4" r:id="rId1"/>
    <sheet name="Endereços Ponta A" sheetId="6" r:id="rId2"/>
    <sheet name="Endereços Ponta B" sheetId="3" r:id="rId3"/>
  </sheets>
  <definedNames>
    <definedName name="_xlnm._FilterDatabase" localSheetId="1" hidden="1">'Endereços Ponta A'!$A$1:$E$7</definedName>
    <definedName name="_xlnm._FilterDatabase" localSheetId="2" hidden="1">'Endereços Ponta B'!$A$2:$M$2</definedName>
    <definedName name="_xlnm._FilterDatabase" localSheetId="0" hidden="1">'Formato da proposta'!$A$3:$X$3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4" i="3" l="1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" i="3"/>
  <c r="J4" i="3"/>
  <c r="L4" i="3"/>
  <c r="M4" i="3"/>
  <c r="J5" i="3"/>
  <c r="L5" i="3"/>
  <c r="M5" i="3"/>
  <c r="J6" i="3"/>
  <c r="L6" i="3"/>
  <c r="M6" i="3"/>
  <c r="J7" i="3"/>
  <c r="L7" i="3"/>
  <c r="M7" i="3"/>
  <c r="J8" i="3"/>
  <c r="L8" i="3"/>
  <c r="M8" i="3"/>
  <c r="J9" i="3"/>
  <c r="L9" i="3"/>
  <c r="M9" i="3"/>
  <c r="J10" i="3"/>
  <c r="L10" i="3"/>
  <c r="M10" i="3"/>
  <c r="J11" i="3"/>
  <c r="L11" i="3"/>
  <c r="M11" i="3"/>
  <c r="J12" i="3"/>
  <c r="L12" i="3"/>
  <c r="M12" i="3"/>
  <c r="J13" i="3"/>
  <c r="L13" i="3"/>
  <c r="M13" i="3"/>
  <c r="J14" i="3"/>
  <c r="L14" i="3"/>
  <c r="M14" i="3"/>
  <c r="J15" i="3"/>
  <c r="L15" i="3"/>
  <c r="M15" i="3"/>
  <c r="J16" i="3"/>
  <c r="L16" i="3"/>
  <c r="M16" i="3"/>
  <c r="J17" i="3"/>
  <c r="L17" i="3"/>
  <c r="M17" i="3"/>
  <c r="J18" i="3"/>
  <c r="L18" i="3"/>
  <c r="M18" i="3"/>
  <c r="J19" i="3"/>
  <c r="L19" i="3"/>
  <c r="M19" i="3"/>
  <c r="J20" i="3"/>
  <c r="L20" i="3"/>
  <c r="M20" i="3"/>
  <c r="J21" i="3"/>
  <c r="L21" i="3"/>
  <c r="M21" i="3"/>
  <c r="J22" i="3"/>
  <c r="L22" i="3"/>
  <c r="M22" i="3"/>
  <c r="J23" i="3"/>
  <c r="L23" i="3"/>
  <c r="M23" i="3"/>
  <c r="J24" i="3"/>
  <c r="L24" i="3"/>
  <c r="M24" i="3"/>
  <c r="J25" i="3"/>
  <c r="L25" i="3"/>
  <c r="M25" i="3"/>
  <c r="J26" i="3"/>
  <c r="L26" i="3"/>
  <c r="M26" i="3"/>
  <c r="J27" i="3"/>
  <c r="L27" i="3"/>
  <c r="M27" i="3"/>
  <c r="J28" i="3"/>
  <c r="L28" i="3"/>
  <c r="M28" i="3"/>
  <c r="J29" i="3"/>
  <c r="L29" i="3"/>
  <c r="M29" i="3"/>
  <c r="J30" i="3"/>
  <c r="L30" i="3"/>
  <c r="M30" i="3"/>
  <c r="J31" i="3"/>
  <c r="L31" i="3"/>
  <c r="M31" i="3"/>
  <c r="J32" i="3"/>
  <c r="L32" i="3"/>
  <c r="M32" i="3"/>
  <c r="M3" i="3"/>
  <c r="L3" i="3"/>
  <c r="J3" i="3"/>
  <c r="H32" i="4" l="1"/>
  <c r="J32" i="4"/>
  <c r="L32" i="4"/>
  <c r="P32" i="4"/>
  <c r="U32" i="4"/>
  <c r="X32" i="4"/>
  <c r="H33" i="4"/>
  <c r="J33" i="4"/>
  <c r="L33" i="4"/>
  <c r="P33" i="4"/>
  <c r="U33" i="4"/>
  <c r="X33" i="4"/>
  <c r="P20" i="4"/>
  <c r="X25" i="4"/>
  <c r="P25" i="4"/>
  <c r="L25" i="4"/>
  <c r="J25" i="4"/>
  <c r="H25" i="4"/>
  <c r="U25" i="4" s="1"/>
  <c r="X24" i="4"/>
  <c r="P24" i="4"/>
  <c r="L24" i="4"/>
  <c r="J24" i="4"/>
  <c r="H24" i="4"/>
  <c r="U24" i="4" s="1"/>
  <c r="X23" i="4"/>
  <c r="P23" i="4"/>
  <c r="L23" i="4"/>
  <c r="J23" i="4"/>
  <c r="H23" i="4"/>
  <c r="U23" i="4" s="1"/>
  <c r="X22" i="4"/>
  <c r="P22" i="4"/>
  <c r="L22" i="4"/>
  <c r="J22" i="4"/>
  <c r="H22" i="4"/>
  <c r="U22" i="4" s="1"/>
  <c r="X21" i="4"/>
  <c r="P21" i="4"/>
  <c r="L21" i="4"/>
  <c r="J21" i="4"/>
  <c r="H21" i="4"/>
  <c r="U21" i="4" s="1"/>
  <c r="X20" i="4"/>
  <c r="L20" i="4"/>
  <c r="J20" i="4"/>
  <c r="H20" i="4"/>
  <c r="U20" i="4" s="1"/>
  <c r="X19" i="4"/>
  <c r="P19" i="4"/>
  <c r="L19" i="4"/>
  <c r="J19" i="4"/>
  <c r="H19" i="4"/>
  <c r="U19" i="4" s="1"/>
  <c r="X18" i="4"/>
  <c r="P18" i="4"/>
  <c r="L18" i="4"/>
  <c r="J18" i="4"/>
  <c r="H18" i="4"/>
  <c r="U18" i="4" s="1"/>
  <c r="X17" i="4"/>
  <c r="P17" i="4"/>
  <c r="L17" i="4"/>
  <c r="J17" i="4"/>
  <c r="H17" i="4"/>
  <c r="U17" i="4" s="1"/>
  <c r="X5" i="4"/>
  <c r="P5" i="4"/>
  <c r="L5" i="4"/>
  <c r="J5" i="4"/>
  <c r="H5" i="4"/>
  <c r="U5" i="4" s="1"/>
  <c r="X31" i="4"/>
  <c r="P31" i="4"/>
  <c r="L31" i="4"/>
  <c r="J31" i="4"/>
  <c r="H31" i="4"/>
  <c r="U31" i="4" s="1"/>
  <c r="X30" i="4"/>
  <c r="P30" i="4"/>
  <c r="L30" i="4"/>
  <c r="J30" i="4"/>
  <c r="H30" i="4"/>
  <c r="U30" i="4" s="1"/>
  <c r="P6" i="4"/>
  <c r="P7" i="4"/>
  <c r="P8" i="4"/>
  <c r="P9" i="4"/>
  <c r="P10" i="4"/>
  <c r="P11" i="4"/>
  <c r="P12" i="4"/>
  <c r="P13" i="4"/>
  <c r="P14" i="4"/>
  <c r="P15" i="4"/>
  <c r="P16" i="4"/>
  <c r="P26" i="4"/>
  <c r="P27" i="4"/>
  <c r="P28" i="4"/>
  <c r="P29" i="4"/>
  <c r="P4" i="4"/>
  <c r="H7" i="4"/>
  <c r="H8" i="4"/>
  <c r="H9" i="4"/>
  <c r="H10" i="4"/>
  <c r="H11" i="4"/>
  <c r="H12" i="4"/>
  <c r="H13" i="4"/>
  <c r="H14" i="4"/>
  <c r="H15" i="4"/>
  <c r="H16" i="4"/>
  <c r="H26" i="4"/>
  <c r="H27" i="4"/>
  <c r="H28" i="4"/>
  <c r="H29" i="4"/>
  <c r="H6" i="4"/>
  <c r="H4" i="4"/>
  <c r="J6" i="4"/>
  <c r="L6" i="4"/>
  <c r="X6" i="4"/>
  <c r="J7" i="4"/>
  <c r="L7" i="4"/>
  <c r="X7" i="4"/>
  <c r="J8" i="4"/>
  <c r="L8" i="4"/>
  <c r="X8" i="4"/>
  <c r="J9" i="4"/>
  <c r="L9" i="4"/>
  <c r="X9" i="4"/>
  <c r="J10" i="4"/>
  <c r="L10" i="4"/>
  <c r="X10" i="4"/>
  <c r="J11" i="4"/>
  <c r="L11" i="4"/>
  <c r="X11" i="4"/>
  <c r="J12" i="4"/>
  <c r="L12" i="4"/>
  <c r="X12" i="4"/>
  <c r="J13" i="4"/>
  <c r="L13" i="4"/>
  <c r="X13" i="4"/>
  <c r="J14" i="4"/>
  <c r="L14" i="4"/>
  <c r="X14" i="4"/>
  <c r="J15" i="4"/>
  <c r="L15" i="4"/>
  <c r="X15" i="4"/>
  <c r="J16" i="4"/>
  <c r="L16" i="4"/>
  <c r="X16" i="4"/>
  <c r="J26" i="4"/>
  <c r="L26" i="4"/>
  <c r="X26" i="4"/>
  <c r="J27" i="4"/>
  <c r="L27" i="4"/>
  <c r="X27" i="4"/>
  <c r="J28" i="4"/>
  <c r="L28" i="4"/>
  <c r="X28" i="4"/>
  <c r="J29" i="4"/>
  <c r="L29" i="4"/>
  <c r="X29" i="4"/>
  <c r="X4" i="4"/>
  <c r="U6" i="4" l="1"/>
  <c r="U29" i="4"/>
  <c r="U28" i="4"/>
  <c r="U27" i="4"/>
  <c r="U26" i="4"/>
  <c r="U16" i="4"/>
  <c r="U15" i="4"/>
  <c r="U14" i="4"/>
  <c r="U13" i="4"/>
  <c r="U12" i="4"/>
  <c r="U11" i="4"/>
  <c r="U10" i="4"/>
  <c r="U9" i="4"/>
  <c r="U8" i="4"/>
  <c r="U7" i="4"/>
  <c r="L4" i="4"/>
  <c r="J4" i="4"/>
  <c r="U4" i="4" s="1"/>
</calcChain>
</file>

<file path=xl/sharedStrings.xml><?xml version="1.0" encoding="utf-8"?>
<sst xmlns="http://schemas.openxmlformats.org/spreadsheetml/2006/main" count="425" uniqueCount="232">
  <si>
    <t>Formato da proposta</t>
  </si>
  <si>
    <t>Ponta A</t>
  </si>
  <si>
    <t>Ponta B</t>
  </si>
  <si>
    <t>Parâmetros técnicos (Preenchimento obrigatório)</t>
  </si>
  <si>
    <t>Valores em R$ com impostos para contrato de 24 meses</t>
  </si>
  <si>
    <t>Item</t>
  </si>
  <si>
    <t>UF</t>
  </si>
  <si>
    <t>PoP de conexão</t>
  </si>
  <si>
    <t>Organização Usuária</t>
  </si>
  <si>
    <t>Campus</t>
  </si>
  <si>
    <t>Banda (Mb/s)</t>
  </si>
  <si>
    <t>Modalidade de conexão</t>
  </si>
  <si>
    <t>Pontuação</t>
  </si>
  <si>
    <t xml:space="preserve">Meio físico de transmissão </t>
  </si>
  <si>
    <t>Dupla/Múltiplas abordagens?</t>
  </si>
  <si>
    <t>Infraestrutura própria ou de parceiros?</t>
  </si>
  <si>
    <t>Nome do parceiro</t>
  </si>
  <si>
    <t>Prazo de entrega (dias)</t>
  </si>
  <si>
    <t>SLA (%)</t>
  </si>
  <si>
    <t>Latência (ms)</t>
  </si>
  <si>
    <t>Taxa de perda de pacotes (%)</t>
  </si>
  <si>
    <r>
      <t>Vazão (</t>
    </r>
    <r>
      <rPr>
        <b/>
        <i/>
        <sz val="10"/>
        <color theme="0"/>
        <rFont val="Arial"/>
        <family val="2"/>
      </rPr>
      <t>throughput</t>
    </r>
    <r>
      <rPr>
        <b/>
        <sz val="10"/>
        <color theme="0"/>
        <rFont val="Arial"/>
        <family val="2"/>
      </rPr>
      <t>) (%)</t>
    </r>
  </si>
  <si>
    <t>Valor final</t>
  </si>
  <si>
    <t>Mensal (R$)</t>
  </si>
  <si>
    <t>Instalação (R$)</t>
  </si>
  <si>
    <t xml:space="preserve">Total </t>
  </si>
  <si>
    <t>ES</t>
  </si>
  <si>
    <t>PoP-ES</t>
  </si>
  <si>
    <t>Centro de Tecnologia Mineral (CETEM)</t>
  </si>
  <si>
    <t>Núcleo Regional de Cachoeiro de Itapemirim</t>
  </si>
  <si>
    <t>Instituto Federal de Educação, Ciência e Tecnologia do Espírito Santo (IFES)</t>
  </si>
  <si>
    <t>Campus Cachoeiro do Itapemirim</t>
  </si>
  <si>
    <t>MG</t>
  </si>
  <si>
    <t>PoP-MG</t>
  </si>
  <si>
    <t>Instituto Federal de Educação, Ciência e Tecnologia de Minas Gerais (IFMG)</t>
  </si>
  <si>
    <t>Campus Reitoria</t>
  </si>
  <si>
    <t>Instituto Federal de Educação, Ciência e Tecnologia do Norte de Minas Gerais (IFNMG)</t>
  </si>
  <si>
    <t>Campus Arinos</t>
  </si>
  <si>
    <t>Instituto Federal de Educação, Ciência e Tecnologia do Sul de Minas Gerais (IFSulMG)</t>
  </si>
  <si>
    <t>Campus Inconfidentes</t>
  </si>
  <si>
    <t>Instituto Federal de Educação, Ciência e Tecnologia do Triângulo Mineiro (IFTM)</t>
  </si>
  <si>
    <t>Campus Avançado Campina Verde</t>
  </si>
  <si>
    <t>Campus Paracatu</t>
  </si>
  <si>
    <t>Instituto Federal de Educação, Ciência e Tecnologia do Sudeste de Minas Gerais (IFSudesteMG)</t>
  </si>
  <si>
    <t>Campus Avançado Ubá</t>
  </si>
  <si>
    <t>Laboratório Nacional de Astrofísica (LNA)</t>
  </si>
  <si>
    <t>Observatório do Pico dos Dias</t>
  </si>
  <si>
    <t>Universidade Federal de Juiz de Fora (UFJF)</t>
  </si>
  <si>
    <t>Campus Juiz de Fora</t>
  </si>
  <si>
    <t>Universidade Federal de Minas Gerais (UFMG)</t>
  </si>
  <si>
    <t>Observatório Astronômico Frei Rosário</t>
  </si>
  <si>
    <t>Universidade Federal de Viçosa (UFV)</t>
  </si>
  <si>
    <t>Central de Experimentação, Pesquisa e Extensão do Triângulo Mineiro</t>
  </si>
  <si>
    <t>Universidade Federal dos Vales do Jequitinhonha e Mucuri (UFVJM)</t>
  </si>
  <si>
    <t>Fazenda Experimental Rio Manso</t>
  </si>
  <si>
    <t>Campus Patos de Minas</t>
  </si>
  <si>
    <t>Campus Poços de Caldas</t>
  </si>
  <si>
    <t>Centro Federal de Educação Tecnológica de Minas Gerais (CEFET-MG)</t>
  </si>
  <si>
    <t>Unidade Leopoldina</t>
  </si>
  <si>
    <t>Campus Ponte Nova</t>
  </si>
  <si>
    <t>Campus Ouro Branco</t>
  </si>
  <si>
    <t>Campus Pouso Alegre</t>
  </si>
  <si>
    <t>Campus Parque Tecnológico Unidade II</t>
  </si>
  <si>
    <t>Universidade Federal de São João del-Rei (UFSJ)</t>
  </si>
  <si>
    <t>Campus Centro-Oeste Dona Lindu</t>
  </si>
  <si>
    <t>Universidade Federal de Uberlândia (UFU)</t>
  </si>
  <si>
    <t>Campus Umuarama</t>
  </si>
  <si>
    <t>RJ</t>
  </si>
  <si>
    <t>PoP-RJ</t>
  </si>
  <si>
    <t>Centro Federal de Educação Tecnológica Celso Suckow da Fonseca (CEFET-RJ)</t>
  </si>
  <si>
    <t>Campus Angra dos Reis</t>
  </si>
  <si>
    <t>Instituto Federal de Educação, Ciência e Tecnologia Fluminense (IFFluminense)</t>
  </si>
  <si>
    <t>Campus Campos Centro</t>
  </si>
  <si>
    <t>SP</t>
  </si>
  <si>
    <t>PoP-SP</t>
  </si>
  <si>
    <t>Centro Nacional de Monitoramento e Alertas de Desastres Naturais (CEMADEN)</t>
  </si>
  <si>
    <t>Centro Nacional de Monitoramento e Alertas de Desastres Naturais</t>
  </si>
  <si>
    <t>Instituto Federal de Educação, Ciência e Tecnologia de São Paulo (IFSP)</t>
  </si>
  <si>
    <t>Campus Araraquara</t>
  </si>
  <si>
    <t>Instituto Nacional de Pesquisas Espaciais (INPE)</t>
  </si>
  <si>
    <t>Centro de Previsão de tempo e Estudos Climáticos</t>
  </si>
  <si>
    <t>Universidade Federal de São Carlos (UFSCar)</t>
  </si>
  <si>
    <t>Campus Lagoa do Sino</t>
  </si>
  <si>
    <t>MT</t>
  </si>
  <si>
    <t>PoP-MT</t>
  </si>
  <si>
    <t>Instituto Federal de Educação, Ciência e Tecnologia de Mato Grosso (IFMT)</t>
  </si>
  <si>
    <t>Centro de Referência Paranaíta</t>
  </si>
  <si>
    <t>GO</t>
  </si>
  <si>
    <t>PoP-GO</t>
  </si>
  <si>
    <t>Universidade Federal de Goiás (UFG)</t>
  </si>
  <si>
    <t>Campus Cidade Ocidental</t>
  </si>
  <si>
    <t>Circuito Metro Ethernet</t>
  </si>
  <si>
    <t>Circuito Metro Ethernet com 5G FWA</t>
  </si>
  <si>
    <t>Porta IP com túnel GRE</t>
  </si>
  <si>
    <t>Fibra óptica</t>
  </si>
  <si>
    <t>Fibra óptica + Enlace de rádio de frequência licenciada</t>
  </si>
  <si>
    <t>Fibra óptica + Rede móvel 4G/5G</t>
  </si>
  <si>
    <t>Enlace de rádio de frequência licenciada</t>
  </si>
  <si>
    <t>Fibra óptica + Satélite</t>
  </si>
  <si>
    <t>Enlace de rádio de frequência licenciada + Satélite</t>
  </si>
  <si>
    <t>Satélite</t>
  </si>
  <si>
    <t>Infraestrutura própria</t>
  </si>
  <si>
    <t>Infraestrutura de parceiro</t>
  </si>
  <si>
    <t>Não informado</t>
  </si>
  <si>
    <t>Sim, em ambas as pontas</t>
  </si>
  <si>
    <t>Sim, apenas na ponta do PoP</t>
  </si>
  <si>
    <t>Sim, apenas na ponta do Campus</t>
  </si>
  <si>
    <t>Não</t>
  </si>
  <si>
    <t>Endereço do PoP</t>
  </si>
  <si>
    <t>Georeferenciamento PoP</t>
  </si>
  <si>
    <t>Contato técnico local do PoP</t>
  </si>
  <si>
    <t>CNPJ do PoP</t>
  </si>
  <si>
    <t>Ufes
Avenida Fernando Ferrari, s/n, Núcleo de Processamento de Dados da UFES, Goiabeiras, Vitória, ES
CEP.: 29060-900</t>
  </si>
  <si>
    <t>-20.277323,-40.304187</t>
  </si>
  <si>
    <t>Nome: Luiz Guilherme Bergasmachi Bueloni
E-mail: luiz.bueloni@pop-es.rnp.br
Tels.: (27) 4009-2257 / (27) 4009-2089 / (27) 3020-2206</t>
  </si>
  <si>
    <t>032.479.123/0001-43</t>
  </si>
  <si>
    <t>UFG
Praça Universitária, s/n, Prédio da UFGNet, Escola de Engenharia, Goiânia, GO
CEP.: 74605-220</t>
  </si>
  <si>
    <t>-16.677372,-49.243683</t>
  </si>
  <si>
    <t>Nome: Daniel Stone
E-mails: stone@pop-go.rnp.br / stone@ufg.br
Tels.: (62) 3209-6002 / 3521-1330</t>
  </si>
  <si>
    <t>001.567.601/0001-43</t>
  </si>
  <si>
    <t>Ufmg
Avenida Antônio Carlos, 6627, Prédio do ICEx, 3º andar, Sala 3050, Cidade Universitária, Pampulha, Belo Horizonte, MG
CEP.: 31270-901</t>
  </si>
  <si>
    <t>-19.870103,-43.961459</t>
  </si>
  <si>
    <t>Nome: Marcelo Oliveira
E-mail: marcelo.oliveira@rnp.br
Tel.: (31) 3409-5829</t>
  </si>
  <si>
    <t>017.217.985/0001-04</t>
  </si>
  <si>
    <t>Ufmt
CPD (Gerência Internet)
Avenida Fernando Correa da Costa, 2.637, Boa Esperança, Cuiabá, MT
CEP.:  78060-900</t>
  </si>
  <si>
    <t>-15.617465,-56.069535</t>
  </si>
  <si>
    <t>Nome: Jean Caminha
E-mail: jean.caminha@pop-mt.rnp.br
Tels.: (65) 3615-8245 / (65) 98471-3671</t>
  </si>
  <si>
    <t>033.004.540/0001-00</t>
  </si>
  <si>
    <t>Lncc
Rua Lauro Müller, 455, Botafogo, Rio de Janeiro, RJ
CEP.: 22290-160</t>
  </si>
  <si>
    <t>-22.954072,-43.174311</t>
  </si>
  <si>
    <t>Nome: Pedro Henrique Diniz 
E-mail: pedro.diniz@rnp.br
Tel.: (21) 2141-7474</t>
  </si>
  <si>
    <t>004.079.233/0001-82</t>
  </si>
  <si>
    <t>NIC.br
Avenida João Dias, 3163, Santo Amaro, São Paulo, SP
CEP.: 04723-003</t>
  </si>
  <si>
    <t>-23.645191,-46.7306499</t>
  </si>
  <si>
    <t>Nome: Rogério Herrera Mendonca
E-mail: rogerio@pop-sp.rnp.br
Tel.: (11) 3091-8901</t>
  </si>
  <si>
    <t>não informado</t>
  </si>
  <si>
    <t>Endereços das pontas A (PoP de conexão) e B (Organização Usuária da RNP)</t>
  </si>
  <si>
    <t>#</t>
  </si>
  <si>
    <t>Banda a contratar (Mb/s)</t>
  </si>
  <si>
    <t>Endereço Campus</t>
  </si>
  <si>
    <t>Georeferenciamento Campus</t>
  </si>
  <si>
    <t>Contato técnico local do Campus</t>
  </si>
  <si>
    <t>Rodovia Cachoeiro Alegre, s/n, Morro Grande, Cachoeiro de Itapemirim, ES</t>
  </si>
  <si>
    <t>-20.801307, -41.154037</t>
  </si>
  <si>
    <t>Nome: Francisco W. Hollanda Vidal
Telefone: (21) 3865-7276
E-mail: fhollanda@cetem.gov.br
Nome: Nuria Fernandes Castro
Telefone: (28) 3511-8937
E-mail: ncastro@cetem.gov.br</t>
  </si>
  <si>
    <t>Rodovia Engenheiro Fabiano Vivácqua, 1.568, Morro Grande,
Cachoeiro de Itapemirim, ES</t>
  </si>
  <si>
    <t>-20.802105, -41.155730</t>
  </si>
  <si>
    <t>Nome: André Nunes Dezan
Telefones: (27) 98808-1209 / (28) 3526-9027
E-mail: andre@ifes.edu.br</t>
  </si>
  <si>
    <t>POP-ES</t>
  </si>
  <si>
    <t>Avenida Professor Mario Wernwck, 2590, Belo Horizonte, MG</t>
  </si>
  <si>
    <t>-19.975910608031754, -43.97055196725598</t>
  </si>
  <si>
    <t>Nome: Luiz Henrique Ferreira e Pereira
E-mail: luiz.henrique@ifmg.edu.br</t>
  </si>
  <si>
    <t>Rodovia MG-202, Km 392, Arinos, MG</t>
  </si>
  <si>
    <t>-15.92239174562404, -46.134943701349584</t>
  </si>
  <si>
    <t>Nome: Edmilson Tadeu Cassani
E-mail: dg.arinos@ifnmg.edu.br
Tel: (38) 99131-5899</t>
  </si>
  <si>
    <t>Praça Tiradentes, 416, Inconfidentes, MG</t>
  </si>
  <si>
    <t>-22.318521043491096, -46.328317903846866</t>
  </si>
  <si>
    <t>Nome: Gilcimar Dallo
E-mail: gilcimar.dallo@ifsuldeminas.edu.br
Tel: (35) 3464-1200</t>
  </si>
  <si>
    <t>Rodovia BR-364, Km 153, Campina Verde, MG</t>
  </si>
  <si>
    <t>-19.541144679390833, -49.519325453765035</t>
  </si>
  <si>
    <t>Nome: Waldemar Pamplona Da Silva
E-mail: w.pamplona@iftm.edu.br
Telefone: (34) 99181-4785</t>
  </si>
  <si>
    <t>Rodovia MG-188, Km 167, Paracatu, MG</t>
  </si>
  <si>
    <t>-17.24694153058793, -46.88079608360673</t>
  </si>
  <si>
    <t>Nome: Lorenzzo Egydio Mollinar Da Cruz
E-mail: lorenzzo@iftm.edu.br
Telefone: (38) 99160-2310</t>
  </si>
  <si>
    <t>Rodovia MGT 265, km 83, Rua Ubá, s/n, Horto Florestal, Ubá, MG</t>
  </si>
  <si>
    <t>-21.120272060963174, -42.96839483733537</t>
  </si>
  <si>
    <t>Nome: Alexandre Rocha Duarte
E-mail: alexandre.duarte@ifsudestemg.edu.br
Telefone: (32) 3257-4124</t>
  </si>
  <si>
    <t>Estrada Observatório, s/n, Brasópolis, MG</t>
  </si>
  <si>
    <t>-22.534349593456092, -45.58183678018698</t>
  </si>
  <si>
    <t>Nome: Ivanildo Farias Santiago
E-mail: ivanildo@lna.br
Telefone: (35) 3629-8142</t>
  </si>
  <si>
    <t>Rua José Lourenço Kelmer, s/n, Juiz de Fora, MG</t>
  </si>
  <si>
    <t>-21.773245202769537, -43.36899582246228</t>
  </si>
  <si>
    <t>Nome: José Aparecido Da Silva
E-mail: jose.aparecido@ufjf.edu.br
Telefone: (32) 2102-3381</t>
  </si>
  <si>
    <t>Alto da Serra da Piedade, s/n, Zona Rural (Distrito Penedia), Caeté, MG</t>
  </si>
  <si>
    <t>-19.82261739436278, -43.6792338259439</t>
  </si>
  <si>
    <t>Nome: Renato Las Casas
E-mail: renato@fisica.ufmg.br
Telefones: (31) 3409-6643/5679</t>
  </si>
  <si>
    <t>Rodovia MG-154, Km 27, Capinópolis, MG</t>
  </si>
  <si>
    <t>-18.723044347286923, -49.56005810694142</t>
  </si>
  <si>
    <t>Nome: Fabiano Mario Fialho
E-mail: fabiano@ufv.br
Telefone: (31) 3899-2524</t>
  </si>
  <si>
    <t>Rodovia MG-367, s/n, Couto de Magalhães Minas, MG</t>
  </si>
  <si>
    <t>-18.079210, -43.457211</t>
  </si>
  <si>
    <t>Nome: Leandro Carvalho Leal
E-mail: leandro.leal@ufvjm.edu.br
Telefone: (38) 99924-7274</t>
  </si>
  <si>
    <t>Avenida Jose Leonardo da Silveira , 155, Novo Planalto, Patos de Minas, MG</t>
  </si>
  <si>
    <t>-18.645727, -46.491966</t>
  </si>
  <si>
    <t>Nome: Weverson Silva Morais
Telefone: (34) 98863-9293
E-mail: weverson@iftm.edu.br</t>
  </si>
  <si>
    <t>Avenida Dirce Pereira Rosa, 300, Jardim Esperança, Poços de Caldas, MG</t>
  </si>
  <si>
    <t>-21.837249, -46.559260</t>
  </si>
  <si>
    <t>Nome: Eugenio Marquis de Oliveira
E-mail: eugenio.oliveira@ifsuldeminas.edu.br</t>
  </si>
  <si>
    <t>Rua José Péres, 558, Centro, Leopoldina, MG</t>
  </si>
  <si>
    <t>-21.531289, -42.634475</t>
  </si>
  <si>
    <t>Nome: Ulisses Cotta Cavalca
E-mail: ulisses@dri.cefetmg.br
Nome: Clever de Oliveira Júnior
E-mail: clever@dri.cefetmg.br</t>
  </si>
  <si>
    <t>Praça José Emiliano Dias, 87, Centro, Ponte Nova, MG</t>
  </si>
  <si>
    <t>-20.419355, -42.913129</t>
  </si>
  <si>
    <t>Nome: Herculano de Castro Rigueira
Telefone: (31) 99826-4909
E-mail: herculano.rigueira@ifmg.edu.br</t>
  </si>
  <si>
    <t>Rua Afonso Sardinha, 90, Minas Talco, Ouro Branco, MG</t>
  </si>
  <si>
    <t>-20.513697276808568, -43.71320039961165</t>
  </si>
  <si>
    <t>Avenida Maria da Conceição Santos, 900, Parque Real, Pouso Alegre, MG</t>
  </si>
  <si>
    <t>-22.291722, -45.920909</t>
  </si>
  <si>
    <t>Nome: Davi Ribeiro Militani
Telefones: (35) 3427-6600 / (35) 98878-1198
E-mail: davi.militani@ifsuldeminas.edu.br
Nome: Danilo Fernandes da Silva
Telefone: (35) 3427-6606
E-mail: danilo.silva@ifsuldeminas.edu.br</t>
  </si>
  <si>
    <t>Avenida Edilson Lamartine Mendes, 300, Parque das Américas, Uberaba, MG</t>
  </si>
  <si>
    <t>-19.7702394, -47.9484249</t>
  </si>
  <si>
    <t>Nome: Lorenzzo Egydio Mollinar da Cruz
Telefones: (38) 9160-2310 / (34) 3326-1407 / (34) 99285-2836
E-mail: lorenzzo@iftm.edu.br</t>
  </si>
  <si>
    <t>Rua Sebastião Gonçalves Coelho, 400, Chanadour, Divinópolis, MG</t>
  </si>
  <si>
    <t>-20.178560, -44.918182</t>
  </si>
  <si>
    <t>Nome: Vantuir Ferreira Junior
Telefone: (37) 98825-2112
E-mail: juniorvfj@ufsj.edu.br
Nome:Roosevelt Mairink dos Santos Junior
Telefone: (32) 3379-2377
E-mail: mairink@ufsj.edu.br</t>
  </si>
  <si>
    <t>Avenida Pará, 1720, Campus Umuarama, Uberlândia, MG</t>
  </si>
  <si>
    <t>-18.885271, -48.259313</t>
  </si>
  <si>
    <t>Nome: Alisson Oliveira Chaves
Telefone:(34) 99996-5557
E-mail: alisson@cti.ufu.br
Nome: Jeziel Oliveira
Telefones:(34) 3225-8036 / (34) 3239-4319
E-mail: jeziel@ufu.br</t>
  </si>
  <si>
    <t>Rua do Areal, 522, Angra dos Reis, RJ</t>
  </si>
  <si>
    <t>-23.021222771894177, -44.53586681260341</t>
  </si>
  <si>
    <t>Nome: Luis Fernando Goldstein
Telefone: (21) 99326-2518</t>
  </si>
  <si>
    <t>Rua Doutor Siqueira, 273, Campos dos Goytacazes, RJ</t>
  </si>
  <si>
    <t>-21.761948, -41.337141</t>
  </si>
  <si>
    <t>Nome: Ronaldo Amaral Santos
E-mail: rsantos@iff.edu.br
Telefone: (22) 2737-5602</t>
  </si>
  <si>
    <t>Estrada Doutor Altino Bondesan, 500, São José dos Campos, SP</t>
  </si>
  <si>
    <t>-23.157555, -45.793566</t>
  </si>
  <si>
    <t>Nome: Mauricio Almeida Prado
E-mail: mauricio.prado@cemaden.gov.br</t>
  </si>
  <si>
    <t>Rua Doutor Aldo Benedito Pierri, 250, Araraquara, SP</t>
  </si>
  <si>
    <t>-21.78399441792342, -48.210680752479185</t>
  </si>
  <si>
    <t>Nome: Everton Carlos Martins
E-mail: everton.martins@ifsp.edu.br</t>
  </si>
  <si>
    <t>Rodovia Presidente Dutra, Km 40, Cachoeira Paulista, SP</t>
  </si>
  <si>
    <t>-22.676591521035547, -44.99924875985564</t>
  </si>
  <si>
    <t>Nome: Eugenio Sper de Almeida
E-mail: eugenio.almeida@inpe.br
Telefone: (12) 3186-8400/8667</t>
  </si>
  <si>
    <t>Rodovia Lauri Simões de Barros, Km 12, Buri, SP</t>
  </si>
  <si>
    <t>-23.599352488141587, -48.529632653461654</t>
  </si>
  <si>
    <t>Nome: Cesar Marcondes 
E-mail: marcondes@dc.ufscar.br
Telefone: (16) 3351-9000</t>
  </si>
  <si>
    <t>Avenida Vitória Régia, 658, Jardim Amazonas, Paranaíta, MT</t>
  </si>
  <si>
    <t>-9.6626070, -56.449367</t>
  </si>
  <si>
    <t>Nome: Marcos Luiz Peixoto Costa Junior
Telefone: (66) 99983-8610
E-mail:costa.junior@ifmt.edu.br</t>
  </si>
  <si>
    <t>Quadra 16, s/n, Super Quadra, Cidade Ocidental, GO</t>
  </si>
  <si>
    <t>-16.107494121911927, -47.93071541102783</t>
  </si>
  <si>
    <t>Nome: Jean Teixeira de Lima
Telefone: (62) 3521-1253
E-mail: jeanteixeira@ufg.br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</si>
</sst>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0000"/>
    <numFmt numFmtId="165" formatCode="0.0%"/>
    <numFmt numFmtId="166" formatCode="#,##0_ ;\-#,##0\ "/>
  </numFmts>
  <fonts count="8" x14ac:knownFonts="1"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b/>
      <i/>
      <sz val="10"/>
      <color theme="0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theme="1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4" fillId="0" borderId="0" applyBorder="0" applyProtection="0"/>
    <xf numFmtId="44" fontId="7" fillId="0" borderId="0" applyFont="0" applyFill="0" applyBorder="0" applyAlignment="0" applyProtection="0"/>
  </cellStyleXfs>
  <cellXfs count="69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1" xfId="1" applyBorder="1" applyAlignment="1">
      <alignment horizontal="center" vertical="center" wrapText="1"/>
    </xf>
    <xf numFmtId="164" fontId="2" fillId="0" borderId="1" xfId="1" applyNumberFormat="1" applyBorder="1" applyAlignment="1">
      <alignment horizontal="left" vertical="center" wrapText="1"/>
    </xf>
    <xf numFmtId="164" fontId="2" fillId="0" borderId="1" xfId="1" applyNumberForma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2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4" borderId="1" xfId="1" applyFont="1" applyFill="1" applyBorder="1" applyAlignment="1">
      <alignment horizontal="center" vertical="center" wrapText="1" readingOrder="1"/>
    </xf>
    <xf numFmtId="0" fontId="1" fillId="4" borderId="1" xfId="1" applyFont="1" applyFill="1" applyBorder="1" applyAlignment="1">
      <alignment horizontal="left" vertical="center" wrapText="1" readingOrder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4" borderId="1" xfId="1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0" fontId="2" fillId="0" borderId="1" xfId="1" applyBorder="1" applyAlignment="1">
      <alignment horizontal="center" vertical="center" readingOrder="1"/>
    </xf>
    <xf numFmtId="49" fontId="1" fillId="4" borderId="1" xfId="1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" fillId="4" borderId="1" xfId="1" applyNumberFormat="1" applyFont="1" applyFill="1" applyBorder="1" applyAlignment="1">
      <alignment horizontal="center" vertical="center" wrapText="1" readingOrder="1"/>
    </xf>
    <xf numFmtId="49" fontId="2" fillId="0" borderId="1" xfId="1" applyNumberFormat="1" applyBorder="1" applyAlignment="1">
      <alignment horizontal="center" vertical="center" wrapText="1" readingOrder="1"/>
    </xf>
    <xf numFmtId="49" fontId="2" fillId="0" borderId="1" xfId="0" applyNumberFormat="1" applyFont="1" applyBorder="1" applyAlignment="1">
      <alignment horizontal="center" vertical="center" wrapText="1" readingOrder="1"/>
    </xf>
    <xf numFmtId="49" fontId="3" fillId="0" borderId="0" xfId="0" applyNumberFormat="1" applyFont="1" applyAlignment="1">
      <alignment horizontal="center" readingOrder="1"/>
    </xf>
    <xf numFmtId="0" fontId="2" fillId="0" borderId="0" xfId="1" applyAlignment="1">
      <alignment vertical="center"/>
    </xf>
    <xf numFmtId="0" fontId="2" fillId="0" borderId="1" xfId="1" applyBorder="1" applyAlignment="1">
      <alignment horizontal="center" vertical="center" wrapText="1" readingOrder="1"/>
    </xf>
    <xf numFmtId="0" fontId="2" fillId="0" borderId="0" xfId="1" applyAlignment="1">
      <alignment horizontal="center" vertical="center"/>
    </xf>
    <xf numFmtId="0" fontId="2" fillId="0" borderId="0" xfId="1" applyAlignment="1">
      <alignment horizontal="center" vertical="center" readingOrder="1"/>
    </xf>
    <xf numFmtId="0" fontId="2" fillId="0" borderId="0" xfId="1" applyAlignment="1">
      <alignment horizontal="left" vertical="center" wrapText="1"/>
    </xf>
    <xf numFmtId="43" fontId="3" fillId="5" borderId="1" xfId="2" applyNumberFormat="1" applyFont="1" applyFill="1" applyBorder="1" applyAlignment="1">
      <alignment horizontal="left" vertical="center" wrapText="1"/>
    </xf>
    <xf numFmtId="44" fontId="3" fillId="5" borderId="1" xfId="3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66" fontId="3" fillId="5" borderId="1" xfId="2" applyNumberFormat="1" applyFont="1" applyFill="1" applyBorder="1" applyAlignment="1">
      <alignment horizontal="left" vertical="center" wrapText="1"/>
    </xf>
    <xf numFmtId="165" fontId="3" fillId="5" borderId="1" xfId="2" applyNumberFormat="1" applyFont="1" applyFill="1" applyBorder="1" applyAlignment="1">
      <alignment horizontal="left" vertical="center" wrapText="1"/>
    </xf>
    <xf numFmtId="0" fontId="2" fillId="0" borderId="0" xfId="1" applyAlignment="1">
      <alignment horizontal="left" vertical="center"/>
    </xf>
    <xf numFmtId="1" fontId="3" fillId="0" borderId="1" xfId="2" applyNumberFormat="1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1" fontId="3" fillId="0" borderId="1" xfId="2" applyNumberFormat="1" applyFont="1" applyBorder="1" applyAlignment="1">
      <alignment horizontal="left" vertical="center" wrapText="1"/>
    </xf>
    <xf numFmtId="166" fontId="3" fillId="5" borderId="1" xfId="2" applyNumberFormat="1" applyFont="1" applyFill="1" applyBorder="1" applyAlignment="1">
      <alignment horizontal="center" vertical="center" wrapText="1"/>
    </xf>
    <xf numFmtId="0" fontId="3" fillId="5" borderId="1" xfId="2" applyFont="1" applyFill="1" applyBorder="1" applyAlignment="1">
      <alignment horizontal="left" vertical="center" wrapText="1"/>
    </xf>
    <xf numFmtId="1" fontId="3" fillId="5" borderId="1" xfId="2" applyNumberFormat="1" applyFont="1" applyFill="1" applyBorder="1" applyAlignment="1">
      <alignment horizontal="center" vertical="center" wrapText="1"/>
    </xf>
    <xf numFmtId="0" fontId="2" fillId="0" borderId="8" xfId="1" applyBorder="1" applyAlignment="1">
      <alignment horizontal="center" vertical="center" readingOrder="1"/>
    </xf>
    <xf numFmtId="0" fontId="3" fillId="0" borderId="8" xfId="0" applyFont="1" applyBorder="1" applyAlignment="1">
      <alignment horizontal="center" vertical="center"/>
    </xf>
    <xf numFmtId="0" fontId="2" fillId="0" borderId="8" xfId="1" applyBorder="1" applyAlignment="1">
      <alignment horizontal="left" vertical="center" wrapText="1"/>
    </xf>
    <xf numFmtId="0" fontId="2" fillId="0" borderId="1" xfId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3" fillId="0" borderId="8" xfId="2" applyFont="1" applyBorder="1" applyAlignment="1">
      <alignment horizontal="left" vertical="center" wrapText="1"/>
    </xf>
    <xf numFmtId="0" fontId="2" fillId="0" borderId="4" xfId="1" applyBorder="1" applyAlignment="1">
      <alignment horizontal="center" vertical="center" readingOrder="1"/>
    </xf>
    <xf numFmtId="1" fontId="3" fillId="0" borderId="8" xfId="2" applyNumberFormat="1" applyFont="1" applyBorder="1" applyAlignment="1">
      <alignment horizontal="center" vertical="center" wrapText="1"/>
    </xf>
    <xf numFmtId="0" fontId="2" fillId="0" borderId="9" xfId="1" applyBorder="1" applyAlignment="1">
      <alignment horizontal="center" vertical="center"/>
    </xf>
    <xf numFmtId="0" fontId="2" fillId="0" borderId="10" xfId="1" applyBorder="1" applyAlignment="1">
      <alignment horizontal="center" vertical="center" wrapText="1" readingOrder="1"/>
    </xf>
    <xf numFmtId="0" fontId="2" fillId="0" borderId="1" xfId="1" applyBorder="1" applyAlignment="1">
      <alignment horizontal="left" vertical="center" wrapText="1" readingOrder="1"/>
    </xf>
    <xf numFmtId="0" fontId="3" fillId="0" borderId="4" xfId="0" applyFont="1" applyBorder="1" applyAlignment="1">
      <alignment horizontal="center" vertical="center"/>
    </xf>
    <xf numFmtId="0" fontId="2" fillId="0" borderId="1" xfId="1" applyBorder="1" applyAlignment="1">
      <alignment horizontal="left" vertical="center" readingOrder="1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4">
    <cellStyle name="Excel Built-in Normal" xfId="2" xr:uid="{00000000-0005-0000-0000-000000000000}"/>
    <cellStyle name="Moeda" xfId="3" builtinId="4"/>
    <cellStyle name="Normal" xfId="0" builtinId="0"/>
    <cellStyle name="Normal 2" xfId="1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61"/>
  <sheetViews>
    <sheetView showGridLines="0" tabSelected="1" zoomScale="90" zoomScaleNormal="90" workbookViewId="0">
      <pane ySplit="3" topLeftCell="A4" activePane="bottomLeft" state="frozen"/>
      <selection pane="bottomLeft" activeCell="A4" sqref="A4"/>
    </sheetView>
  </sheetViews>
  <sheetFormatPr defaultColWidth="9.140625" defaultRowHeight="30" customHeight="1" x14ac:dyDescent="0.25"/>
  <cols>
    <col min="1" max="1" width="15.7109375" style="29" customWidth="1"/>
    <col min="2" max="2" width="15.7109375" style="30" customWidth="1"/>
    <col min="3" max="3" width="20.7109375" style="27" customWidth="1"/>
    <col min="4" max="4" width="60.7109375" style="31" customWidth="1"/>
    <col min="5" max="5" width="70.7109375" style="31" customWidth="1"/>
    <col min="6" max="6" width="20.7109375" style="31" customWidth="1"/>
    <col min="7" max="7" width="30.7109375" style="31" customWidth="1"/>
    <col min="8" max="8" width="15.7109375" style="41" customWidth="1"/>
    <col min="9" max="9" width="50.7109375" style="31" customWidth="1"/>
    <col min="10" max="10" width="15.7109375" style="41" customWidth="1"/>
    <col min="11" max="11" width="30.7109375" style="41" customWidth="1"/>
    <col min="12" max="12" width="15.7109375" style="41" customWidth="1"/>
    <col min="13" max="13" width="40.7109375" style="31" customWidth="1"/>
    <col min="14" max="15" width="30.7109375" style="31" customWidth="1"/>
    <col min="16" max="16" width="15.7109375" style="31" customWidth="1"/>
    <col min="17" max="18" width="20.7109375" style="31" customWidth="1"/>
    <col min="19" max="19" width="35.7109375" style="27" customWidth="1"/>
    <col min="20" max="20" width="30.7109375" style="27" customWidth="1"/>
    <col min="21" max="21" width="15.7109375" style="27" customWidth="1"/>
    <col min="22" max="24" width="20.7109375" style="27" customWidth="1"/>
    <col min="25" max="16384" width="9.140625" style="27"/>
  </cols>
  <sheetData>
    <row r="1" spans="1:24" ht="30" customHeight="1" x14ac:dyDescent="0.25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1"/>
    </row>
    <row r="2" spans="1:24" s="9" customFormat="1" ht="30" customHeight="1" x14ac:dyDescent="0.25">
      <c r="A2" s="62" t="s">
        <v>1</v>
      </c>
      <c r="B2" s="62"/>
      <c r="C2" s="62"/>
      <c r="D2" s="62" t="s">
        <v>2</v>
      </c>
      <c r="E2" s="62"/>
      <c r="F2" s="65" t="s">
        <v>3</v>
      </c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7"/>
      <c r="V2" s="63" t="s">
        <v>4</v>
      </c>
      <c r="W2" s="64"/>
      <c r="X2" s="64"/>
    </row>
    <row r="3" spans="1:24" s="9" customFormat="1" ht="30" customHeight="1" x14ac:dyDescent="0.25">
      <c r="A3" s="34" t="s">
        <v>5</v>
      </c>
      <c r="B3" s="10" t="s">
        <v>6</v>
      </c>
      <c r="C3" s="10" t="s">
        <v>7</v>
      </c>
      <c r="D3" s="11" t="s">
        <v>8</v>
      </c>
      <c r="E3" s="11" t="s">
        <v>9</v>
      </c>
      <c r="F3" s="10" t="s">
        <v>10</v>
      </c>
      <c r="G3" s="11" t="s">
        <v>11</v>
      </c>
      <c r="H3" s="10" t="s">
        <v>12</v>
      </c>
      <c r="I3" s="11" t="s">
        <v>13</v>
      </c>
      <c r="J3" s="10" t="s">
        <v>12</v>
      </c>
      <c r="K3" s="11" t="s">
        <v>14</v>
      </c>
      <c r="L3" s="10" t="s">
        <v>12</v>
      </c>
      <c r="M3" s="11" t="s">
        <v>15</v>
      </c>
      <c r="N3" s="11" t="s">
        <v>16</v>
      </c>
      <c r="O3" s="10" t="s">
        <v>17</v>
      </c>
      <c r="P3" s="10" t="s">
        <v>12</v>
      </c>
      <c r="Q3" s="10" t="s">
        <v>18</v>
      </c>
      <c r="R3" s="10" t="s">
        <v>19</v>
      </c>
      <c r="S3" s="10" t="s">
        <v>20</v>
      </c>
      <c r="T3" s="10" t="s">
        <v>21</v>
      </c>
      <c r="U3" s="10" t="s">
        <v>22</v>
      </c>
      <c r="V3" s="10" t="s">
        <v>23</v>
      </c>
      <c r="W3" s="10" t="s">
        <v>24</v>
      </c>
      <c r="X3" s="10" t="s">
        <v>25</v>
      </c>
    </row>
    <row r="4" spans="1:24" ht="30" customHeight="1" x14ac:dyDescent="0.25">
      <c r="A4" s="28">
        <v>1</v>
      </c>
      <c r="B4" s="6" t="s">
        <v>26</v>
      </c>
      <c r="C4" s="6" t="s">
        <v>27</v>
      </c>
      <c r="D4" s="1" t="s">
        <v>28</v>
      </c>
      <c r="E4" s="8" t="s">
        <v>29</v>
      </c>
      <c r="F4" s="40">
        <v>1000</v>
      </c>
      <c r="G4" s="42"/>
      <c r="H4" s="40">
        <f t="shared" ref="H4:H33" si="0">IF(G4="Circuito Metro Ethernet",10,IF(G4="Circuito Metro Ethernet com 5G FWA", 5, IF(G4="Porta IP com túnel GRE",1,0)))</f>
        <v>0</v>
      </c>
      <c r="I4" s="32"/>
      <c r="J4" s="43">
        <f t="shared" ref="J4:J33" si="1">IF(I4="Fibra óptica", 10,IF(I4="Fibra óptica + Enlace de rádio de frequência licenciada",8,IF(I4="Fibra óptica + Rede móvel 4G/5G",6,IF(I4="Enlace de rádio de frequência licenciada",5,IF(I4="Fibra óptica + Satélite",3,IF(I4="Enlace de rádio de frequência licenciada + Satélite",2,IF(I4="Satélite",1,0)))))))</f>
        <v>0</v>
      </c>
      <c r="K4" s="44"/>
      <c r="L4" s="45">
        <f t="shared" ref="L4:L33" si="2">IF(K4="Sim, em ambas as pontas",5,IF(K4="Sim, apenas na ponta do PoP",3,IF(K4="Sim, apenas na ponta do Campus",2,IF(K4="Não",1,0))))</f>
        <v>0</v>
      </c>
      <c r="M4" s="32"/>
      <c r="N4" s="32"/>
      <c r="O4" s="43"/>
      <c r="P4" s="45">
        <f t="shared" ref="P4:P33" si="3">IF(AND(0&lt;O4,O4&lt;=30),10,IF(AND(31&lt;=O4,O4&lt;=45),8,IF(AND(46&lt;=O4,O4&lt;=60),6,IF(AND(61&lt;=O4,O4&lt;=90),2,0))))</f>
        <v>0</v>
      </c>
      <c r="Q4" s="38"/>
      <c r="R4" s="37"/>
      <c r="S4" s="38"/>
      <c r="T4" s="38"/>
      <c r="U4" s="45">
        <f t="shared" ref="U4:U33" si="4">SUM(H4,J4,L4,P4)</f>
        <v>0</v>
      </c>
      <c r="V4" s="33">
        <v>0</v>
      </c>
      <c r="W4" s="33">
        <v>0</v>
      </c>
      <c r="X4" s="32">
        <f t="shared" ref="X4:X33" si="5">(V4*24)+W4</f>
        <v>0</v>
      </c>
    </row>
    <row r="5" spans="1:24" ht="30" customHeight="1" x14ac:dyDescent="0.25">
      <c r="A5" s="28">
        <v>2</v>
      </c>
      <c r="B5" s="19" t="s">
        <v>26</v>
      </c>
      <c r="C5" s="6" t="s">
        <v>27</v>
      </c>
      <c r="D5" s="49" t="s">
        <v>30</v>
      </c>
      <c r="E5" s="49" t="s">
        <v>31</v>
      </c>
      <c r="F5" s="40">
        <v>1000</v>
      </c>
      <c r="G5" s="42"/>
      <c r="H5" s="40">
        <f t="shared" si="0"/>
        <v>0</v>
      </c>
      <c r="I5" s="32"/>
      <c r="J5" s="43">
        <f t="shared" si="1"/>
        <v>0</v>
      </c>
      <c r="K5" s="44"/>
      <c r="L5" s="45">
        <f t="shared" si="2"/>
        <v>0</v>
      </c>
      <c r="M5" s="32"/>
      <c r="N5" s="32"/>
      <c r="O5" s="43"/>
      <c r="P5" s="45">
        <f t="shared" si="3"/>
        <v>0</v>
      </c>
      <c r="Q5" s="38"/>
      <c r="R5" s="37"/>
      <c r="S5" s="38"/>
      <c r="T5" s="38"/>
      <c r="U5" s="45">
        <f t="shared" si="4"/>
        <v>0</v>
      </c>
      <c r="V5" s="33">
        <v>0</v>
      </c>
      <c r="W5" s="33">
        <v>0</v>
      </c>
      <c r="X5" s="32">
        <f t="shared" si="5"/>
        <v>0</v>
      </c>
    </row>
    <row r="6" spans="1:24" ht="30" customHeight="1" x14ac:dyDescent="0.25">
      <c r="A6" s="28">
        <v>3</v>
      </c>
      <c r="B6" s="6" t="s">
        <v>32</v>
      </c>
      <c r="C6" s="6" t="s">
        <v>33</v>
      </c>
      <c r="D6" s="1" t="s">
        <v>34</v>
      </c>
      <c r="E6" s="8" t="s">
        <v>35</v>
      </c>
      <c r="F6" s="40">
        <v>1000</v>
      </c>
      <c r="G6" s="42"/>
      <c r="H6" s="40">
        <f t="shared" si="0"/>
        <v>0</v>
      </c>
      <c r="I6" s="32"/>
      <c r="J6" s="43">
        <f t="shared" si="1"/>
        <v>0</v>
      </c>
      <c r="K6" s="44"/>
      <c r="L6" s="45">
        <f t="shared" si="2"/>
        <v>0</v>
      </c>
      <c r="M6" s="32"/>
      <c r="N6" s="32"/>
      <c r="O6" s="43"/>
      <c r="P6" s="45">
        <f t="shared" si="3"/>
        <v>0</v>
      </c>
      <c r="Q6" s="38"/>
      <c r="R6" s="37"/>
      <c r="S6" s="38"/>
      <c r="T6" s="38"/>
      <c r="U6" s="45">
        <f t="shared" si="4"/>
        <v>0</v>
      </c>
      <c r="V6" s="33">
        <v>0</v>
      </c>
      <c r="W6" s="33">
        <v>0</v>
      </c>
      <c r="X6" s="32">
        <f t="shared" si="5"/>
        <v>0</v>
      </c>
    </row>
    <row r="7" spans="1:24" ht="30" customHeight="1" x14ac:dyDescent="0.25">
      <c r="A7" s="28">
        <v>4</v>
      </c>
      <c r="B7" s="6" t="s">
        <v>32</v>
      </c>
      <c r="C7" s="6" t="s">
        <v>33</v>
      </c>
      <c r="D7" s="1" t="s">
        <v>36</v>
      </c>
      <c r="E7" s="8" t="s">
        <v>37</v>
      </c>
      <c r="F7" s="40">
        <v>1000</v>
      </c>
      <c r="G7" s="42"/>
      <c r="H7" s="40">
        <f t="shared" si="0"/>
        <v>0</v>
      </c>
      <c r="I7" s="32"/>
      <c r="J7" s="43">
        <f t="shared" si="1"/>
        <v>0</v>
      </c>
      <c r="K7" s="44"/>
      <c r="L7" s="45">
        <f t="shared" si="2"/>
        <v>0</v>
      </c>
      <c r="M7" s="32"/>
      <c r="N7" s="32"/>
      <c r="O7" s="43"/>
      <c r="P7" s="45">
        <f t="shared" si="3"/>
        <v>0</v>
      </c>
      <c r="Q7" s="38"/>
      <c r="R7" s="37"/>
      <c r="S7" s="38"/>
      <c r="T7" s="38"/>
      <c r="U7" s="45">
        <f t="shared" si="4"/>
        <v>0</v>
      </c>
      <c r="V7" s="33">
        <v>0</v>
      </c>
      <c r="W7" s="33">
        <v>0</v>
      </c>
      <c r="X7" s="32">
        <f t="shared" si="5"/>
        <v>0</v>
      </c>
    </row>
    <row r="8" spans="1:24" ht="30" customHeight="1" x14ac:dyDescent="0.25">
      <c r="A8" s="28">
        <v>5</v>
      </c>
      <c r="B8" s="6" t="s">
        <v>32</v>
      </c>
      <c r="C8" s="6" t="s">
        <v>33</v>
      </c>
      <c r="D8" s="1" t="s">
        <v>38</v>
      </c>
      <c r="E8" s="8" t="s">
        <v>39</v>
      </c>
      <c r="F8" s="40">
        <v>1000</v>
      </c>
      <c r="G8" s="42"/>
      <c r="H8" s="40">
        <f t="shared" si="0"/>
        <v>0</v>
      </c>
      <c r="I8" s="32"/>
      <c r="J8" s="43">
        <f t="shared" si="1"/>
        <v>0</v>
      </c>
      <c r="K8" s="44"/>
      <c r="L8" s="45">
        <f t="shared" si="2"/>
        <v>0</v>
      </c>
      <c r="M8" s="32"/>
      <c r="N8" s="32"/>
      <c r="O8" s="43"/>
      <c r="P8" s="45">
        <f t="shared" si="3"/>
        <v>0</v>
      </c>
      <c r="Q8" s="38"/>
      <c r="R8" s="37"/>
      <c r="S8" s="38"/>
      <c r="T8" s="38"/>
      <c r="U8" s="45">
        <f t="shared" si="4"/>
        <v>0</v>
      </c>
      <c r="V8" s="33">
        <v>0</v>
      </c>
      <c r="W8" s="33">
        <v>0</v>
      </c>
      <c r="X8" s="32">
        <f t="shared" si="5"/>
        <v>0</v>
      </c>
    </row>
    <row r="9" spans="1:24" ht="30" customHeight="1" x14ac:dyDescent="0.25">
      <c r="A9" s="28">
        <v>6</v>
      </c>
      <c r="B9" s="6" t="s">
        <v>32</v>
      </c>
      <c r="C9" s="6" t="s">
        <v>33</v>
      </c>
      <c r="D9" s="1" t="s">
        <v>40</v>
      </c>
      <c r="E9" s="8" t="s">
        <v>41</v>
      </c>
      <c r="F9" s="40">
        <v>1000</v>
      </c>
      <c r="G9" s="42"/>
      <c r="H9" s="40">
        <f t="shared" si="0"/>
        <v>0</v>
      </c>
      <c r="I9" s="32"/>
      <c r="J9" s="43">
        <f t="shared" si="1"/>
        <v>0</v>
      </c>
      <c r="K9" s="44"/>
      <c r="L9" s="45">
        <f t="shared" si="2"/>
        <v>0</v>
      </c>
      <c r="M9" s="32"/>
      <c r="N9" s="32"/>
      <c r="O9" s="43"/>
      <c r="P9" s="45">
        <f t="shared" si="3"/>
        <v>0</v>
      </c>
      <c r="Q9" s="38"/>
      <c r="R9" s="37"/>
      <c r="S9" s="38"/>
      <c r="T9" s="38"/>
      <c r="U9" s="45">
        <f t="shared" si="4"/>
        <v>0</v>
      </c>
      <c r="V9" s="33">
        <v>0</v>
      </c>
      <c r="W9" s="33">
        <v>0</v>
      </c>
      <c r="X9" s="32">
        <f t="shared" si="5"/>
        <v>0</v>
      </c>
    </row>
    <row r="10" spans="1:24" ht="30" customHeight="1" x14ac:dyDescent="0.25">
      <c r="A10" s="28">
        <v>7</v>
      </c>
      <c r="B10" s="6" t="s">
        <v>32</v>
      </c>
      <c r="C10" s="6" t="s">
        <v>33</v>
      </c>
      <c r="D10" s="1" t="s">
        <v>40</v>
      </c>
      <c r="E10" s="8" t="s">
        <v>42</v>
      </c>
      <c r="F10" s="40">
        <v>1000</v>
      </c>
      <c r="G10" s="42"/>
      <c r="H10" s="40">
        <f t="shared" si="0"/>
        <v>0</v>
      </c>
      <c r="I10" s="32"/>
      <c r="J10" s="43">
        <f t="shared" si="1"/>
        <v>0</v>
      </c>
      <c r="K10" s="44"/>
      <c r="L10" s="45">
        <f t="shared" si="2"/>
        <v>0</v>
      </c>
      <c r="M10" s="32"/>
      <c r="N10" s="32"/>
      <c r="O10" s="43"/>
      <c r="P10" s="45">
        <f t="shared" si="3"/>
        <v>0</v>
      </c>
      <c r="Q10" s="38"/>
      <c r="R10" s="37"/>
      <c r="S10" s="38"/>
      <c r="T10" s="38"/>
      <c r="U10" s="45">
        <f t="shared" si="4"/>
        <v>0</v>
      </c>
      <c r="V10" s="33">
        <v>0</v>
      </c>
      <c r="W10" s="33">
        <v>0</v>
      </c>
      <c r="X10" s="32">
        <f t="shared" si="5"/>
        <v>0</v>
      </c>
    </row>
    <row r="11" spans="1:24" ht="30" customHeight="1" x14ac:dyDescent="0.25">
      <c r="A11" s="28">
        <v>8</v>
      </c>
      <c r="B11" s="6" t="s">
        <v>32</v>
      </c>
      <c r="C11" s="6" t="s">
        <v>33</v>
      </c>
      <c r="D11" s="1" t="s">
        <v>43</v>
      </c>
      <c r="E11" s="8" t="s">
        <v>44</v>
      </c>
      <c r="F11" s="40">
        <v>1000</v>
      </c>
      <c r="G11" s="42"/>
      <c r="H11" s="40">
        <f t="shared" si="0"/>
        <v>0</v>
      </c>
      <c r="I11" s="32"/>
      <c r="J11" s="43">
        <f t="shared" si="1"/>
        <v>0</v>
      </c>
      <c r="K11" s="44"/>
      <c r="L11" s="45">
        <f t="shared" si="2"/>
        <v>0</v>
      </c>
      <c r="M11" s="32"/>
      <c r="N11" s="32"/>
      <c r="O11" s="43"/>
      <c r="P11" s="45">
        <f t="shared" si="3"/>
        <v>0</v>
      </c>
      <c r="Q11" s="38"/>
      <c r="R11" s="37"/>
      <c r="S11" s="38"/>
      <c r="T11" s="38"/>
      <c r="U11" s="45">
        <f t="shared" si="4"/>
        <v>0</v>
      </c>
      <c r="V11" s="33">
        <v>0</v>
      </c>
      <c r="W11" s="33">
        <v>0</v>
      </c>
      <c r="X11" s="32">
        <f t="shared" si="5"/>
        <v>0</v>
      </c>
    </row>
    <row r="12" spans="1:24" ht="30" customHeight="1" x14ac:dyDescent="0.25">
      <c r="A12" s="28">
        <v>9</v>
      </c>
      <c r="B12" s="6" t="s">
        <v>32</v>
      </c>
      <c r="C12" s="6" t="s">
        <v>33</v>
      </c>
      <c r="D12" s="1" t="s">
        <v>45</v>
      </c>
      <c r="E12" s="8" t="s">
        <v>46</v>
      </c>
      <c r="F12" s="40">
        <v>1000</v>
      </c>
      <c r="G12" s="42"/>
      <c r="H12" s="40">
        <f t="shared" si="0"/>
        <v>0</v>
      </c>
      <c r="I12" s="32"/>
      <c r="J12" s="43">
        <f t="shared" si="1"/>
        <v>0</v>
      </c>
      <c r="K12" s="44"/>
      <c r="L12" s="45">
        <f t="shared" si="2"/>
        <v>0</v>
      </c>
      <c r="M12" s="32"/>
      <c r="N12" s="32"/>
      <c r="O12" s="43"/>
      <c r="P12" s="45">
        <f t="shared" si="3"/>
        <v>0</v>
      </c>
      <c r="Q12" s="38"/>
      <c r="R12" s="37"/>
      <c r="S12" s="38"/>
      <c r="T12" s="38"/>
      <c r="U12" s="45">
        <f t="shared" si="4"/>
        <v>0</v>
      </c>
      <c r="V12" s="33">
        <v>0</v>
      </c>
      <c r="W12" s="33">
        <v>0</v>
      </c>
      <c r="X12" s="32">
        <f t="shared" si="5"/>
        <v>0</v>
      </c>
    </row>
    <row r="13" spans="1:24" ht="30" customHeight="1" x14ac:dyDescent="0.25">
      <c r="A13" s="28">
        <v>10</v>
      </c>
      <c r="B13" s="6" t="s">
        <v>32</v>
      </c>
      <c r="C13" s="6" t="s">
        <v>33</v>
      </c>
      <c r="D13" s="1" t="s">
        <v>47</v>
      </c>
      <c r="E13" s="8" t="s">
        <v>48</v>
      </c>
      <c r="F13" s="40">
        <v>2000</v>
      </c>
      <c r="G13" s="42"/>
      <c r="H13" s="40">
        <f t="shared" si="0"/>
        <v>0</v>
      </c>
      <c r="I13" s="32"/>
      <c r="J13" s="43">
        <f t="shared" si="1"/>
        <v>0</v>
      </c>
      <c r="K13" s="44"/>
      <c r="L13" s="45">
        <f t="shared" si="2"/>
        <v>0</v>
      </c>
      <c r="M13" s="32"/>
      <c r="N13" s="32"/>
      <c r="O13" s="43"/>
      <c r="P13" s="45">
        <f t="shared" si="3"/>
        <v>0</v>
      </c>
      <c r="Q13" s="38"/>
      <c r="R13" s="37"/>
      <c r="S13" s="38"/>
      <c r="T13" s="38"/>
      <c r="U13" s="45">
        <f t="shared" si="4"/>
        <v>0</v>
      </c>
      <c r="V13" s="33">
        <v>0</v>
      </c>
      <c r="W13" s="33">
        <v>0</v>
      </c>
      <c r="X13" s="32">
        <f t="shared" si="5"/>
        <v>0</v>
      </c>
    </row>
    <row r="14" spans="1:24" ht="30" customHeight="1" x14ac:dyDescent="0.25">
      <c r="A14" s="28">
        <v>11</v>
      </c>
      <c r="B14" s="6" t="s">
        <v>32</v>
      </c>
      <c r="C14" s="6" t="s">
        <v>33</v>
      </c>
      <c r="D14" s="1" t="s">
        <v>49</v>
      </c>
      <c r="E14" s="8" t="s">
        <v>50</v>
      </c>
      <c r="F14" s="40">
        <v>1000</v>
      </c>
      <c r="G14" s="42"/>
      <c r="H14" s="40">
        <f t="shared" si="0"/>
        <v>0</v>
      </c>
      <c r="I14" s="32"/>
      <c r="J14" s="43">
        <f t="shared" si="1"/>
        <v>0</v>
      </c>
      <c r="K14" s="44"/>
      <c r="L14" s="45">
        <f t="shared" si="2"/>
        <v>0</v>
      </c>
      <c r="M14" s="32"/>
      <c r="N14" s="32"/>
      <c r="O14" s="43"/>
      <c r="P14" s="45">
        <f t="shared" si="3"/>
        <v>0</v>
      </c>
      <c r="Q14" s="38"/>
      <c r="R14" s="37"/>
      <c r="S14" s="38"/>
      <c r="T14" s="38"/>
      <c r="U14" s="45">
        <f t="shared" si="4"/>
        <v>0</v>
      </c>
      <c r="V14" s="33">
        <v>0</v>
      </c>
      <c r="W14" s="33">
        <v>0</v>
      </c>
      <c r="X14" s="32">
        <f t="shared" si="5"/>
        <v>0</v>
      </c>
    </row>
    <row r="15" spans="1:24" ht="30" customHeight="1" x14ac:dyDescent="0.25">
      <c r="A15" s="28">
        <v>12</v>
      </c>
      <c r="B15" s="6" t="s">
        <v>32</v>
      </c>
      <c r="C15" s="6" t="s">
        <v>33</v>
      </c>
      <c r="D15" s="1" t="s">
        <v>51</v>
      </c>
      <c r="E15" s="8" t="s">
        <v>52</v>
      </c>
      <c r="F15" s="40">
        <v>1000</v>
      </c>
      <c r="G15" s="42"/>
      <c r="H15" s="40">
        <f t="shared" si="0"/>
        <v>0</v>
      </c>
      <c r="I15" s="32"/>
      <c r="J15" s="43">
        <f t="shared" si="1"/>
        <v>0</v>
      </c>
      <c r="K15" s="44"/>
      <c r="L15" s="45">
        <f t="shared" si="2"/>
        <v>0</v>
      </c>
      <c r="M15" s="32"/>
      <c r="N15" s="32"/>
      <c r="O15" s="43"/>
      <c r="P15" s="45">
        <f t="shared" si="3"/>
        <v>0</v>
      </c>
      <c r="Q15" s="38"/>
      <c r="R15" s="37"/>
      <c r="S15" s="38"/>
      <c r="T15" s="38"/>
      <c r="U15" s="45">
        <f t="shared" si="4"/>
        <v>0</v>
      </c>
      <c r="V15" s="33">
        <v>0</v>
      </c>
      <c r="W15" s="33">
        <v>0</v>
      </c>
      <c r="X15" s="32">
        <f t="shared" si="5"/>
        <v>0</v>
      </c>
    </row>
    <row r="16" spans="1:24" ht="30" customHeight="1" x14ac:dyDescent="0.25">
      <c r="A16" s="28">
        <v>13</v>
      </c>
      <c r="B16" s="6" t="s">
        <v>32</v>
      </c>
      <c r="C16" s="6" t="s">
        <v>33</v>
      </c>
      <c r="D16" s="1" t="s">
        <v>53</v>
      </c>
      <c r="E16" s="8" t="s">
        <v>54</v>
      </c>
      <c r="F16" s="40">
        <v>1000</v>
      </c>
      <c r="G16" s="42"/>
      <c r="H16" s="40">
        <f t="shared" si="0"/>
        <v>0</v>
      </c>
      <c r="I16" s="32"/>
      <c r="J16" s="43">
        <f t="shared" si="1"/>
        <v>0</v>
      </c>
      <c r="K16" s="44"/>
      <c r="L16" s="45">
        <f t="shared" si="2"/>
        <v>0</v>
      </c>
      <c r="M16" s="32"/>
      <c r="N16" s="32"/>
      <c r="O16" s="43"/>
      <c r="P16" s="45">
        <f t="shared" si="3"/>
        <v>0</v>
      </c>
      <c r="Q16" s="38"/>
      <c r="R16" s="37"/>
      <c r="S16" s="38"/>
      <c r="T16" s="38"/>
      <c r="U16" s="45">
        <f t="shared" si="4"/>
        <v>0</v>
      </c>
      <c r="V16" s="33">
        <v>0</v>
      </c>
      <c r="W16" s="33">
        <v>0</v>
      </c>
      <c r="X16" s="32">
        <f t="shared" si="5"/>
        <v>0</v>
      </c>
    </row>
    <row r="17" spans="1:24" ht="30" customHeight="1" x14ac:dyDescent="0.25">
      <c r="A17" s="28">
        <v>14</v>
      </c>
      <c r="B17" s="19" t="s">
        <v>32</v>
      </c>
      <c r="C17" s="6" t="s">
        <v>33</v>
      </c>
      <c r="D17" s="49" t="s">
        <v>40</v>
      </c>
      <c r="E17" s="49" t="s">
        <v>55</v>
      </c>
      <c r="F17" s="19">
        <v>1000</v>
      </c>
      <c r="G17" s="42"/>
      <c r="H17" s="40">
        <f t="shared" si="0"/>
        <v>0</v>
      </c>
      <c r="I17" s="32"/>
      <c r="J17" s="43">
        <f t="shared" si="1"/>
        <v>0</v>
      </c>
      <c r="K17" s="44"/>
      <c r="L17" s="45">
        <f t="shared" si="2"/>
        <v>0</v>
      </c>
      <c r="M17" s="32"/>
      <c r="N17" s="32"/>
      <c r="O17" s="43"/>
      <c r="P17" s="45">
        <f t="shared" si="3"/>
        <v>0</v>
      </c>
      <c r="Q17" s="38"/>
      <c r="R17" s="37"/>
      <c r="S17" s="38"/>
      <c r="T17" s="38"/>
      <c r="U17" s="45">
        <f t="shared" si="4"/>
        <v>0</v>
      </c>
      <c r="V17" s="33">
        <v>0</v>
      </c>
      <c r="W17" s="33">
        <v>0</v>
      </c>
      <c r="X17" s="32">
        <f t="shared" si="5"/>
        <v>0</v>
      </c>
    </row>
    <row r="18" spans="1:24" ht="30" customHeight="1" x14ac:dyDescent="0.25">
      <c r="A18" s="28">
        <v>15</v>
      </c>
      <c r="B18" s="19" t="s">
        <v>32</v>
      </c>
      <c r="C18" s="6" t="s">
        <v>33</v>
      </c>
      <c r="D18" s="49" t="s">
        <v>38</v>
      </c>
      <c r="E18" s="49" t="s">
        <v>56</v>
      </c>
      <c r="F18" s="19">
        <v>1000</v>
      </c>
      <c r="G18" s="42"/>
      <c r="H18" s="40">
        <f t="shared" si="0"/>
        <v>0</v>
      </c>
      <c r="I18" s="32"/>
      <c r="J18" s="43">
        <f t="shared" si="1"/>
        <v>0</v>
      </c>
      <c r="K18" s="44"/>
      <c r="L18" s="45">
        <f t="shared" si="2"/>
        <v>0</v>
      </c>
      <c r="M18" s="32"/>
      <c r="N18" s="32"/>
      <c r="O18" s="43"/>
      <c r="P18" s="45">
        <f t="shared" si="3"/>
        <v>0</v>
      </c>
      <c r="Q18" s="38"/>
      <c r="R18" s="37"/>
      <c r="S18" s="38"/>
      <c r="T18" s="38"/>
      <c r="U18" s="45">
        <f t="shared" si="4"/>
        <v>0</v>
      </c>
      <c r="V18" s="33">
        <v>0</v>
      </c>
      <c r="W18" s="33">
        <v>0</v>
      </c>
      <c r="X18" s="32">
        <f t="shared" si="5"/>
        <v>0</v>
      </c>
    </row>
    <row r="19" spans="1:24" ht="30" customHeight="1" x14ac:dyDescent="0.25">
      <c r="A19" s="28">
        <v>16</v>
      </c>
      <c r="B19" s="19" t="s">
        <v>32</v>
      </c>
      <c r="C19" s="6" t="s">
        <v>33</v>
      </c>
      <c r="D19" s="49" t="s">
        <v>57</v>
      </c>
      <c r="E19" s="49" t="s">
        <v>58</v>
      </c>
      <c r="F19" s="19">
        <v>1000</v>
      </c>
      <c r="G19" s="42"/>
      <c r="H19" s="40">
        <f t="shared" si="0"/>
        <v>0</v>
      </c>
      <c r="I19" s="32"/>
      <c r="J19" s="43">
        <f t="shared" si="1"/>
        <v>0</v>
      </c>
      <c r="K19" s="44"/>
      <c r="L19" s="45">
        <f t="shared" si="2"/>
        <v>0</v>
      </c>
      <c r="M19" s="32"/>
      <c r="N19" s="32"/>
      <c r="O19" s="43"/>
      <c r="P19" s="45">
        <f t="shared" si="3"/>
        <v>0</v>
      </c>
      <c r="Q19" s="38"/>
      <c r="R19" s="37"/>
      <c r="S19" s="38"/>
      <c r="T19" s="38"/>
      <c r="U19" s="45">
        <f t="shared" si="4"/>
        <v>0</v>
      </c>
      <c r="V19" s="33">
        <v>0</v>
      </c>
      <c r="W19" s="33">
        <v>0</v>
      </c>
      <c r="X19" s="32">
        <f t="shared" si="5"/>
        <v>0</v>
      </c>
    </row>
    <row r="20" spans="1:24" ht="30" customHeight="1" x14ac:dyDescent="0.25">
      <c r="A20" s="28">
        <v>17</v>
      </c>
      <c r="B20" s="19" t="s">
        <v>32</v>
      </c>
      <c r="C20" s="6" t="s">
        <v>33</v>
      </c>
      <c r="D20" s="49" t="s">
        <v>34</v>
      </c>
      <c r="E20" s="49" t="s">
        <v>59</v>
      </c>
      <c r="F20" s="19">
        <v>1000</v>
      </c>
      <c r="G20" s="42"/>
      <c r="H20" s="40">
        <f t="shared" si="0"/>
        <v>0</v>
      </c>
      <c r="I20" s="32"/>
      <c r="J20" s="43">
        <f t="shared" si="1"/>
        <v>0</v>
      </c>
      <c r="K20" s="44"/>
      <c r="L20" s="45">
        <f t="shared" si="2"/>
        <v>0</v>
      </c>
      <c r="M20" s="32"/>
      <c r="N20" s="32"/>
      <c r="O20" s="43"/>
      <c r="P20" s="45">
        <f t="shared" si="3"/>
        <v>0</v>
      </c>
      <c r="Q20" s="38"/>
      <c r="R20" s="37"/>
      <c r="S20" s="38"/>
      <c r="T20" s="38"/>
      <c r="U20" s="45">
        <f t="shared" si="4"/>
        <v>0</v>
      </c>
      <c r="V20" s="33">
        <v>0</v>
      </c>
      <c r="W20" s="33">
        <v>0</v>
      </c>
      <c r="X20" s="32">
        <f t="shared" si="5"/>
        <v>0</v>
      </c>
    </row>
    <row r="21" spans="1:24" ht="30" customHeight="1" x14ac:dyDescent="0.25">
      <c r="A21" s="28">
        <v>18</v>
      </c>
      <c r="B21" s="19" t="s">
        <v>32</v>
      </c>
      <c r="C21" s="6" t="s">
        <v>33</v>
      </c>
      <c r="D21" s="49" t="s">
        <v>34</v>
      </c>
      <c r="E21" s="49" t="s">
        <v>60</v>
      </c>
      <c r="F21" s="19">
        <v>1000</v>
      </c>
      <c r="G21" s="42"/>
      <c r="H21" s="40">
        <f t="shared" si="0"/>
        <v>0</v>
      </c>
      <c r="I21" s="32"/>
      <c r="J21" s="43">
        <f t="shared" si="1"/>
        <v>0</v>
      </c>
      <c r="K21" s="44"/>
      <c r="L21" s="45">
        <f t="shared" si="2"/>
        <v>0</v>
      </c>
      <c r="M21" s="32"/>
      <c r="N21" s="32"/>
      <c r="O21" s="43"/>
      <c r="P21" s="45">
        <f t="shared" si="3"/>
        <v>0</v>
      </c>
      <c r="Q21" s="38"/>
      <c r="R21" s="37"/>
      <c r="S21" s="38"/>
      <c r="T21" s="38"/>
      <c r="U21" s="45">
        <f t="shared" si="4"/>
        <v>0</v>
      </c>
      <c r="V21" s="33">
        <v>0</v>
      </c>
      <c r="W21" s="33">
        <v>0</v>
      </c>
      <c r="X21" s="32">
        <f t="shared" si="5"/>
        <v>0</v>
      </c>
    </row>
    <row r="22" spans="1:24" ht="30" customHeight="1" x14ac:dyDescent="0.25">
      <c r="A22" s="28">
        <v>19</v>
      </c>
      <c r="B22" s="46" t="s">
        <v>32</v>
      </c>
      <c r="C22" s="6" t="s">
        <v>33</v>
      </c>
      <c r="D22" s="1" t="s">
        <v>38</v>
      </c>
      <c r="E22" s="48" t="s">
        <v>61</v>
      </c>
      <c r="F22" s="52">
        <v>1000</v>
      </c>
      <c r="G22" s="42"/>
      <c r="H22" s="40">
        <f t="shared" si="0"/>
        <v>0</v>
      </c>
      <c r="I22" s="32"/>
      <c r="J22" s="43">
        <f t="shared" si="1"/>
        <v>0</v>
      </c>
      <c r="K22" s="44"/>
      <c r="L22" s="45">
        <f t="shared" si="2"/>
        <v>0</v>
      </c>
      <c r="M22" s="32"/>
      <c r="N22" s="32"/>
      <c r="O22" s="43"/>
      <c r="P22" s="45">
        <f t="shared" si="3"/>
        <v>0</v>
      </c>
      <c r="Q22" s="38"/>
      <c r="R22" s="37"/>
      <c r="S22" s="38"/>
      <c r="T22" s="38"/>
      <c r="U22" s="45">
        <f t="shared" si="4"/>
        <v>0</v>
      </c>
      <c r="V22" s="33">
        <v>0</v>
      </c>
      <c r="W22" s="33">
        <v>0</v>
      </c>
      <c r="X22" s="32">
        <f t="shared" si="5"/>
        <v>0</v>
      </c>
    </row>
    <row r="23" spans="1:24" ht="30" customHeight="1" x14ac:dyDescent="0.25">
      <c r="A23" s="28">
        <v>20</v>
      </c>
      <c r="B23" s="46" t="s">
        <v>32</v>
      </c>
      <c r="C23" s="6" t="s">
        <v>33</v>
      </c>
      <c r="D23" s="1" t="s">
        <v>40</v>
      </c>
      <c r="E23" s="48" t="s">
        <v>62</v>
      </c>
      <c r="F23" s="46">
        <v>1000</v>
      </c>
      <c r="G23" s="42"/>
      <c r="H23" s="40">
        <f t="shared" si="0"/>
        <v>0</v>
      </c>
      <c r="I23" s="32"/>
      <c r="J23" s="43">
        <f t="shared" si="1"/>
        <v>0</v>
      </c>
      <c r="K23" s="44"/>
      <c r="L23" s="45">
        <f t="shared" si="2"/>
        <v>0</v>
      </c>
      <c r="M23" s="32"/>
      <c r="N23" s="32"/>
      <c r="O23" s="43"/>
      <c r="P23" s="45">
        <f t="shared" si="3"/>
        <v>0</v>
      </c>
      <c r="Q23" s="38"/>
      <c r="R23" s="37"/>
      <c r="S23" s="38"/>
      <c r="T23" s="38"/>
      <c r="U23" s="45">
        <f t="shared" si="4"/>
        <v>0</v>
      </c>
      <c r="V23" s="33">
        <v>0</v>
      </c>
      <c r="W23" s="33">
        <v>0</v>
      </c>
      <c r="X23" s="32">
        <f t="shared" si="5"/>
        <v>0</v>
      </c>
    </row>
    <row r="24" spans="1:24" ht="30" customHeight="1" x14ac:dyDescent="0.25">
      <c r="A24" s="28">
        <v>21</v>
      </c>
      <c r="B24" s="46" t="s">
        <v>32</v>
      </c>
      <c r="C24" s="6" t="s">
        <v>33</v>
      </c>
      <c r="D24" s="48" t="s">
        <v>63</v>
      </c>
      <c r="E24" s="48" t="s">
        <v>64</v>
      </c>
      <c r="F24" s="46">
        <v>1000</v>
      </c>
      <c r="G24" s="42"/>
      <c r="H24" s="40">
        <f t="shared" si="0"/>
        <v>0</v>
      </c>
      <c r="I24" s="32"/>
      <c r="J24" s="43">
        <f t="shared" si="1"/>
        <v>0</v>
      </c>
      <c r="K24" s="44"/>
      <c r="L24" s="45">
        <f t="shared" si="2"/>
        <v>0</v>
      </c>
      <c r="M24" s="32"/>
      <c r="N24" s="32"/>
      <c r="O24" s="43"/>
      <c r="P24" s="45">
        <f t="shared" si="3"/>
        <v>0</v>
      </c>
      <c r="Q24" s="38"/>
      <c r="R24" s="37"/>
      <c r="S24" s="38"/>
      <c r="T24" s="38"/>
      <c r="U24" s="45">
        <f t="shared" si="4"/>
        <v>0</v>
      </c>
      <c r="V24" s="33">
        <v>0</v>
      </c>
      <c r="W24" s="33">
        <v>0</v>
      </c>
      <c r="X24" s="32">
        <f t="shared" si="5"/>
        <v>0</v>
      </c>
    </row>
    <row r="25" spans="1:24" ht="30" customHeight="1" x14ac:dyDescent="0.25">
      <c r="A25" s="28">
        <v>22</v>
      </c>
      <c r="B25" s="46" t="s">
        <v>32</v>
      </c>
      <c r="C25" s="6" t="s">
        <v>33</v>
      </c>
      <c r="D25" s="48" t="s">
        <v>65</v>
      </c>
      <c r="E25" s="48" t="s">
        <v>66</v>
      </c>
      <c r="F25" s="46">
        <v>1000</v>
      </c>
      <c r="G25" s="42"/>
      <c r="H25" s="40">
        <f t="shared" si="0"/>
        <v>0</v>
      </c>
      <c r="I25" s="32"/>
      <c r="J25" s="43">
        <f t="shared" si="1"/>
        <v>0</v>
      </c>
      <c r="K25" s="44"/>
      <c r="L25" s="45">
        <f t="shared" si="2"/>
        <v>0</v>
      </c>
      <c r="M25" s="32"/>
      <c r="N25" s="32"/>
      <c r="O25" s="43"/>
      <c r="P25" s="45">
        <f t="shared" si="3"/>
        <v>0</v>
      </c>
      <c r="Q25" s="38"/>
      <c r="R25" s="37"/>
      <c r="S25" s="38"/>
      <c r="T25" s="38"/>
      <c r="U25" s="45">
        <f t="shared" si="4"/>
        <v>0</v>
      </c>
      <c r="V25" s="33">
        <v>0</v>
      </c>
      <c r="W25" s="33">
        <v>0</v>
      </c>
      <c r="X25" s="32">
        <f t="shared" si="5"/>
        <v>0</v>
      </c>
    </row>
    <row r="26" spans="1:24" ht="30" customHeight="1" x14ac:dyDescent="0.25">
      <c r="A26" s="28">
        <v>23</v>
      </c>
      <c r="B26" s="47" t="s">
        <v>67</v>
      </c>
      <c r="C26" s="6" t="s">
        <v>68</v>
      </c>
      <c r="D26" s="50" t="s">
        <v>69</v>
      </c>
      <c r="E26" s="51" t="s">
        <v>70</v>
      </c>
      <c r="F26" s="53">
        <v>1000</v>
      </c>
      <c r="G26" s="42"/>
      <c r="H26" s="40">
        <f t="shared" si="0"/>
        <v>0</v>
      </c>
      <c r="I26" s="32"/>
      <c r="J26" s="43">
        <f t="shared" si="1"/>
        <v>0</v>
      </c>
      <c r="K26" s="44"/>
      <c r="L26" s="45">
        <f t="shared" si="2"/>
        <v>0</v>
      </c>
      <c r="M26" s="32"/>
      <c r="N26" s="32"/>
      <c r="O26" s="43"/>
      <c r="P26" s="45">
        <f t="shared" si="3"/>
        <v>0</v>
      </c>
      <c r="Q26" s="38"/>
      <c r="R26" s="37"/>
      <c r="S26" s="38"/>
      <c r="T26" s="38"/>
      <c r="U26" s="45">
        <f t="shared" si="4"/>
        <v>0</v>
      </c>
      <c r="V26" s="33">
        <v>0</v>
      </c>
      <c r="W26" s="33">
        <v>0</v>
      </c>
      <c r="X26" s="32">
        <f t="shared" si="5"/>
        <v>0</v>
      </c>
    </row>
    <row r="27" spans="1:24" ht="30" customHeight="1" x14ac:dyDescent="0.25">
      <c r="A27" s="28">
        <v>24</v>
      </c>
      <c r="B27" s="47" t="s">
        <v>67</v>
      </c>
      <c r="C27" s="6" t="s">
        <v>68</v>
      </c>
      <c r="D27" s="50" t="s">
        <v>71</v>
      </c>
      <c r="E27" s="51" t="s">
        <v>72</v>
      </c>
      <c r="F27" s="53">
        <v>1000</v>
      </c>
      <c r="G27" s="42"/>
      <c r="H27" s="40">
        <f t="shared" si="0"/>
        <v>0</v>
      </c>
      <c r="I27" s="32"/>
      <c r="J27" s="43">
        <f t="shared" si="1"/>
        <v>0</v>
      </c>
      <c r="K27" s="44"/>
      <c r="L27" s="45">
        <f t="shared" si="2"/>
        <v>0</v>
      </c>
      <c r="M27" s="32"/>
      <c r="N27" s="32"/>
      <c r="O27" s="43"/>
      <c r="P27" s="45">
        <f t="shared" si="3"/>
        <v>0</v>
      </c>
      <c r="Q27" s="38"/>
      <c r="R27" s="37"/>
      <c r="S27" s="38"/>
      <c r="T27" s="38"/>
      <c r="U27" s="45">
        <f t="shared" si="4"/>
        <v>0</v>
      </c>
      <c r="V27" s="33">
        <v>0</v>
      </c>
      <c r="W27" s="33">
        <v>0</v>
      </c>
      <c r="X27" s="32">
        <f t="shared" si="5"/>
        <v>0</v>
      </c>
    </row>
    <row r="28" spans="1:24" ht="30" customHeight="1" x14ac:dyDescent="0.25">
      <c r="A28" s="28">
        <v>25</v>
      </c>
      <c r="B28" s="47" t="s">
        <v>73</v>
      </c>
      <c r="C28" s="6" t="s">
        <v>74</v>
      </c>
      <c r="D28" s="50" t="s">
        <v>75</v>
      </c>
      <c r="E28" s="51" t="s">
        <v>76</v>
      </c>
      <c r="F28" s="53">
        <v>1000</v>
      </c>
      <c r="G28" s="42"/>
      <c r="H28" s="40">
        <f t="shared" si="0"/>
        <v>0</v>
      </c>
      <c r="I28" s="32"/>
      <c r="J28" s="43">
        <f t="shared" si="1"/>
        <v>0</v>
      </c>
      <c r="K28" s="44"/>
      <c r="L28" s="45">
        <f t="shared" si="2"/>
        <v>0</v>
      </c>
      <c r="M28" s="32"/>
      <c r="N28" s="32"/>
      <c r="O28" s="43"/>
      <c r="P28" s="45">
        <f t="shared" si="3"/>
        <v>0</v>
      </c>
      <c r="Q28" s="38"/>
      <c r="R28" s="37"/>
      <c r="S28" s="38"/>
      <c r="T28" s="38"/>
      <c r="U28" s="45">
        <f t="shared" si="4"/>
        <v>0</v>
      </c>
      <c r="V28" s="33">
        <v>0</v>
      </c>
      <c r="W28" s="33">
        <v>0</v>
      </c>
      <c r="X28" s="32">
        <f t="shared" si="5"/>
        <v>0</v>
      </c>
    </row>
    <row r="29" spans="1:24" ht="30" customHeight="1" x14ac:dyDescent="0.25">
      <c r="A29" s="28">
        <v>26</v>
      </c>
      <c r="B29" s="47" t="s">
        <v>73</v>
      </c>
      <c r="C29" s="6" t="s">
        <v>74</v>
      </c>
      <c r="D29" s="50" t="s">
        <v>77</v>
      </c>
      <c r="E29" s="51" t="s">
        <v>78</v>
      </c>
      <c r="F29" s="53">
        <v>1000</v>
      </c>
      <c r="G29" s="42"/>
      <c r="H29" s="40">
        <f t="shared" si="0"/>
        <v>0</v>
      </c>
      <c r="I29" s="32"/>
      <c r="J29" s="43">
        <f t="shared" si="1"/>
        <v>0</v>
      </c>
      <c r="K29" s="44"/>
      <c r="L29" s="45">
        <f t="shared" si="2"/>
        <v>0</v>
      </c>
      <c r="M29" s="32"/>
      <c r="N29" s="32"/>
      <c r="O29" s="43"/>
      <c r="P29" s="45">
        <f t="shared" si="3"/>
        <v>0</v>
      </c>
      <c r="Q29" s="38"/>
      <c r="R29" s="37"/>
      <c r="S29" s="38"/>
      <c r="T29" s="38"/>
      <c r="U29" s="45">
        <f t="shared" si="4"/>
        <v>0</v>
      </c>
      <c r="V29" s="33">
        <v>0</v>
      </c>
      <c r="W29" s="33">
        <v>0</v>
      </c>
      <c r="X29" s="32">
        <f t="shared" si="5"/>
        <v>0</v>
      </c>
    </row>
    <row r="30" spans="1:24" ht="30" customHeight="1" x14ac:dyDescent="0.25">
      <c r="A30" s="28">
        <v>27</v>
      </c>
      <c r="B30" s="47" t="s">
        <v>73</v>
      </c>
      <c r="C30" s="6" t="s">
        <v>68</v>
      </c>
      <c r="D30" s="50" t="s">
        <v>79</v>
      </c>
      <c r="E30" s="51" t="s">
        <v>80</v>
      </c>
      <c r="F30" s="53">
        <v>1000</v>
      </c>
      <c r="G30" s="42"/>
      <c r="H30" s="40">
        <f t="shared" si="0"/>
        <v>0</v>
      </c>
      <c r="I30" s="32"/>
      <c r="J30" s="43">
        <f t="shared" si="1"/>
        <v>0</v>
      </c>
      <c r="K30" s="44"/>
      <c r="L30" s="45">
        <f t="shared" si="2"/>
        <v>0</v>
      </c>
      <c r="M30" s="32"/>
      <c r="N30" s="32"/>
      <c r="O30" s="43"/>
      <c r="P30" s="45">
        <f t="shared" si="3"/>
        <v>0</v>
      </c>
      <c r="Q30" s="38"/>
      <c r="R30" s="37"/>
      <c r="S30" s="38"/>
      <c r="T30" s="38"/>
      <c r="U30" s="45">
        <f t="shared" si="4"/>
        <v>0</v>
      </c>
      <c r="V30" s="33">
        <v>0</v>
      </c>
      <c r="W30" s="33">
        <v>0</v>
      </c>
      <c r="X30" s="32">
        <f t="shared" si="5"/>
        <v>0</v>
      </c>
    </row>
    <row r="31" spans="1:24" ht="30" customHeight="1" x14ac:dyDescent="0.25">
      <c r="A31" s="55">
        <v>28</v>
      </c>
      <c r="B31" s="47" t="s">
        <v>73</v>
      </c>
      <c r="C31" s="6" t="s">
        <v>74</v>
      </c>
      <c r="D31" s="50" t="s">
        <v>81</v>
      </c>
      <c r="E31" s="51" t="s">
        <v>82</v>
      </c>
      <c r="F31" s="53">
        <v>1000</v>
      </c>
      <c r="G31" s="42"/>
      <c r="H31" s="40">
        <f t="shared" si="0"/>
        <v>0</v>
      </c>
      <c r="I31" s="32"/>
      <c r="J31" s="43">
        <f t="shared" si="1"/>
        <v>0</v>
      </c>
      <c r="K31" s="44"/>
      <c r="L31" s="45">
        <f t="shared" si="2"/>
        <v>0</v>
      </c>
      <c r="M31" s="32"/>
      <c r="N31" s="32"/>
      <c r="O31" s="43"/>
      <c r="P31" s="45">
        <f t="shared" si="3"/>
        <v>0</v>
      </c>
      <c r="Q31" s="38"/>
      <c r="R31" s="37"/>
      <c r="S31" s="38"/>
      <c r="T31" s="38"/>
      <c r="U31" s="45">
        <f t="shared" si="4"/>
        <v>0</v>
      </c>
      <c r="V31" s="33">
        <v>0</v>
      </c>
      <c r="W31" s="33">
        <v>0</v>
      </c>
      <c r="X31" s="32">
        <f t="shared" si="5"/>
        <v>0</v>
      </c>
    </row>
    <row r="32" spans="1:24" ht="30" customHeight="1" x14ac:dyDescent="0.25">
      <c r="A32" s="54">
        <v>29</v>
      </c>
      <c r="B32" s="57" t="s">
        <v>83</v>
      </c>
      <c r="C32" s="6" t="s">
        <v>84</v>
      </c>
      <c r="D32" s="1" t="s">
        <v>85</v>
      </c>
      <c r="E32" s="8" t="s">
        <v>86</v>
      </c>
      <c r="F32" s="40">
        <v>1000</v>
      </c>
      <c r="G32" s="42"/>
      <c r="H32" s="40">
        <f t="shared" si="0"/>
        <v>0</v>
      </c>
      <c r="I32" s="32"/>
      <c r="J32" s="43">
        <f t="shared" si="1"/>
        <v>0</v>
      </c>
      <c r="K32" s="44"/>
      <c r="L32" s="45">
        <f t="shared" si="2"/>
        <v>0</v>
      </c>
      <c r="M32" s="32"/>
      <c r="N32" s="32"/>
      <c r="O32" s="43"/>
      <c r="P32" s="45">
        <f t="shared" si="3"/>
        <v>0</v>
      </c>
      <c r="Q32" s="38"/>
      <c r="R32" s="37"/>
      <c r="S32" s="38"/>
      <c r="T32" s="38"/>
      <c r="U32" s="45">
        <f t="shared" si="4"/>
        <v>0</v>
      </c>
      <c r="V32" s="33">
        <v>0</v>
      </c>
      <c r="W32" s="33">
        <v>0</v>
      </c>
      <c r="X32" s="32">
        <f t="shared" si="5"/>
        <v>0</v>
      </c>
    </row>
    <row r="33" spans="1:24" ht="30" customHeight="1" x14ac:dyDescent="0.25">
      <c r="A33" s="54">
        <v>30</v>
      </c>
      <c r="B33" s="57" t="s">
        <v>87</v>
      </c>
      <c r="C33" s="6" t="s">
        <v>88</v>
      </c>
      <c r="D33" s="1" t="s">
        <v>89</v>
      </c>
      <c r="E33" s="8" t="s">
        <v>90</v>
      </c>
      <c r="F33" s="40">
        <v>1000</v>
      </c>
      <c r="G33" s="42"/>
      <c r="H33" s="40">
        <f t="shared" si="0"/>
        <v>0</v>
      </c>
      <c r="I33" s="32"/>
      <c r="J33" s="43">
        <f t="shared" si="1"/>
        <v>0</v>
      </c>
      <c r="K33" s="44"/>
      <c r="L33" s="45">
        <f t="shared" si="2"/>
        <v>0</v>
      </c>
      <c r="M33" s="32"/>
      <c r="N33" s="32"/>
      <c r="O33" s="43"/>
      <c r="P33" s="45">
        <f t="shared" si="3"/>
        <v>0</v>
      </c>
      <c r="Q33" s="38"/>
      <c r="R33" s="37"/>
      <c r="S33" s="38"/>
      <c r="T33" s="38"/>
      <c r="U33" s="45">
        <f t="shared" si="4"/>
        <v>0</v>
      </c>
      <c r="V33" s="33">
        <v>0</v>
      </c>
      <c r="W33" s="33">
        <v>0</v>
      </c>
      <c r="X33" s="32">
        <f t="shared" si="5"/>
        <v>0</v>
      </c>
    </row>
    <row r="545" spans="1:1" ht="30" customHeight="1" x14ac:dyDescent="0.25">
      <c r="A545" s="39" t="s">
        <v>91</v>
      </c>
    </row>
    <row r="546" spans="1:1" ht="30" customHeight="1" x14ac:dyDescent="0.25">
      <c r="A546" s="39" t="s">
        <v>92</v>
      </c>
    </row>
    <row r="547" spans="1:1" ht="30" customHeight="1" x14ac:dyDescent="0.25">
      <c r="A547" s="39" t="s">
        <v>93</v>
      </c>
    </row>
    <row r="548" spans="1:1" ht="30" customHeight="1" x14ac:dyDescent="0.25">
      <c r="A548" s="39" t="s">
        <v>94</v>
      </c>
    </row>
    <row r="549" spans="1:1" ht="30" customHeight="1" x14ac:dyDescent="0.25">
      <c r="A549" s="39" t="s">
        <v>95</v>
      </c>
    </row>
    <row r="550" spans="1:1" ht="30" customHeight="1" x14ac:dyDescent="0.25">
      <c r="A550" s="39" t="s">
        <v>96</v>
      </c>
    </row>
    <row r="551" spans="1:1" ht="30" customHeight="1" x14ac:dyDescent="0.25">
      <c r="A551" s="39" t="s">
        <v>97</v>
      </c>
    </row>
    <row r="552" spans="1:1" ht="30" customHeight="1" x14ac:dyDescent="0.25">
      <c r="A552" s="39" t="s">
        <v>98</v>
      </c>
    </row>
    <row r="553" spans="1:1" ht="30" customHeight="1" x14ac:dyDescent="0.25">
      <c r="A553" s="39" t="s">
        <v>99</v>
      </c>
    </row>
    <row r="554" spans="1:1" ht="30" customHeight="1" x14ac:dyDescent="0.25">
      <c r="A554" s="39" t="s">
        <v>100</v>
      </c>
    </row>
    <row r="555" spans="1:1" ht="30" customHeight="1" x14ac:dyDescent="0.25">
      <c r="A555" s="39" t="s">
        <v>101</v>
      </c>
    </row>
    <row r="556" spans="1:1" ht="30" customHeight="1" x14ac:dyDescent="0.25">
      <c r="A556" s="39" t="s">
        <v>102</v>
      </c>
    </row>
    <row r="557" spans="1:1" ht="30" customHeight="1" x14ac:dyDescent="0.25">
      <c r="A557" s="39" t="s">
        <v>103</v>
      </c>
    </row>
    <row r="558" spans="1:1" ht="30" customHeight="1" x14ac:dyDescent="0.25">
      <c r="A558" s="39" t="s">
        <v>104</v>
      </c>
    </row>
    <row r="559" spans="1:1" ht="30" customHeight="1" x14ac:dyDescent="0.25">
      <c r="A559" s="39" t="s">
        <v>105</v>
      </c>
    </row>
    <row r="560" spans="1:1" ht="30" customHeight="1" x14ac:dyDescent="0.25">
      <c r="A560" s="39" t="s">
        <v>106</v>
      </c>
    </row>
    <row r="561" spans="1:1" ht="30" customHeight="1" x14ac:dyDescent="0.25">
      <c r="A561" s="39" t="s">
        <v>107</v>
      </c>
    </row>
  </sheetData>
  <autoFilter ref="A3:X33" xr:uid="{00000000-0001-0000-0000-000000000000}"/>
  <mergeCells count="5">
    <mergeCell ref="A1:X1"/>
    <mergeCell ref="A2:C2"/>
    <mergeCell ref="D2:E2"/>
    <mergeCell ref="V2:X2"/>
    <mergeCell ref="F2:U2"/>
  </mergeCells>
  <dataValidations count="4">
    <dataValidation type="list" allowBlank="1" showInputMessage="1" showErrorMessage="1" sqref="M4:M33" xr:uid="{4AB49BDE-0E34-41CF-9E87-C2D18489BDA8}">
      <formula1>$A$555:$A$557</formula1>
    </dataValidation>
    <dataValidation type="list" allowBlank="1" showInputMessage="1" showErrorMessage="1" sqref="G4:G33" xr:uid="{5D054848-2BA2-4EA2-8252-0B3AA4E75797}">
      <formula1>$A$545:$A$547</formula1>
    </dataValidation>
    <dataValidation type="list" allowBlank="1" showInputMessage="1" showErrorMessage="1" sqref="I4:I33" xr:uid="{00000000-0002-0000-0000-000000000000}">
      <formula1>$A$548:$A$554</formula1>
    </dataValidation>
    <dataValidation type="list" allowBlank="1" showInputMessage="1" showErrorMessage="1" sqref="K4:K33" xr:uid="{2188B726-E15C-473A-9D34-B23FC81DF2B6}">
      <formula1>$A$558:$A$561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"/>
  <sheetViews>
    <sheetView showGridLines="0" zoomScale="90" zoomScaleNormal="90" workbookViewId="0">
      <pane ySplit="1" topLeftCell="A2" activePane="bottomLeft" state="frozen"/>
      <selection pane="bottomLeft" activeCell="A2" sqref="A2"/>
    </sheetView>
  </sheetViews>
  <sheetFormatPr defaultColWidth="9.140625" defaultRowHeight="70.150000000000006" customHeight="1" x14ac:dyDescent="0.2"/>
  <cols>
    <col min="1" max="1" width="20.7109375" style="5" customWidth="1"/>
    <col min="2" max="2" width="40.7109375" style="5" customWidth="1"/>
    <col min="3" max="3" width="30.7109375" style="26" customWidth="1"/>
    <col min="4" max="4" width="40.7109375" style="5" customWidth="1"/>
    <col min="5" max="5" width="20.7109375" style="5" customWidth="1"/>
    <col min="6" max="16384" width="9.140625" style="5"/>
  </cols>
  <sheetData>
    <row r="1" spans="1:5" ht="30" customHeight="1" x14ac:dyDescent="0.2">
      <c r="A1" s="12" t="s">
        <v>7</v>
      </c>
      <c r="B1" s="13" t="s">
        <v>108</v>
      </c>
      <c r="C1" s="23" t="s">
        <v>109</v>
      </c>
      <c r="D1" s="13" t="s">
        <v>110</v>
      </c>
      <c r="E1" s="12" t="s">
        <v>111</v>
      </c>
    </row>
    <row r="2" spans="1:5" ht="79.900000000000006" customHeight="1" x14ac:dyDescent="0.2">
      <c r="A2" s="2" t="s">
        <v>27</v>
      </c>
      <c r="B2" s="3" t="s">
        <v>112</v>
      </c>
      <c r="C2" s="24" t="s">
        <v>113</v>
      </c>
      <c r="D2" s="3" t="s">
        <v>114</v>
      </c>
      <c r="E2" s="4" t="s">
        <v>115</v>
      </c>
    </row>
    <row r="3" spans="1:5" ht="79.900000000000006" customHeight="1" x14ac:dyDescent="0.2">
      <c r="A3" s="2" t="s">
        <v>88</v>
      </c>
      <c r="B3" s="3" t="s">
        <v>116</v>
      </c>
      <c r="C3" s="24" t="s">
        <v>117</v>
      </c>
      <c r="D3" s="3" t="s">
        <v>118</v>
      </c>
      <c r="E3" s="4" t="s">
        <v>119</v>
      </c>
    </row>
    <row r="4" spans="1:5" ht="79.900000000000006" customHeight="1" x14ac:dyDescent="0.2">
      <c r="A4" s="2" t="s">
        <v>33</v>
      </c>
      <c r="B4" s="3" t="s">
        <v>120</v>
      </c>
      <c r="C4" s="24" t="s">
        <v>121</v>
      </c>
      <c r="D4" s="3" t="s">
        <v>122</v>
      </c>
      <c r="E4" s="4" t="s">
        <v>123</v>
      </c>
    </row>
    <row r="5" spans="1:5" ht="79.900000000000006" customHeight="1" x14ac:dyDescent="0.2">
      <c r="A5" s="2" t="s">
        <v>84</v>
      </c>
      <c r="B5" s="3" t="s">
        <v>124</v>
      </c>
      <c r="C5" s="24" t="s">
        <v>125</v>
      </c>
      <c r="D5" s="3" t="s">
        <v>126</v>
      </c>
      <c r="E5" s="4" t="s">
        <v>127</v>
      </c>
    </row>
    <row r="6" spans="1:5" ht="79.900000000000006" customHeight="1" x14ac:dyDescent="0.2">
      <c r="A6" s="2" t="s">
        <v>68</v>
      </c>
      <c r="B6" s="3" t="s">
        <v>128</v>
      </c>
      <c r="C6" s="24" t="s">
        <v>129</v>
      </c>
      <c r="D6" s="3" t="s">
        <v>130</v>
      </c>
      <c r="E6" s="4" t="s">
        <v>131</v>
      </c>
    </row>
    <row r="7" spans="1:5" ht="79.900000000000006" customHeight="1" x14ac:dyDescent="0.2">
      <c r="A7" s="2" t="s">
        <v>74</v>
      </c>
      <c r="B7" s="18" t="s">
        <v>132</v>
      </c>
      <c r="C7" s="25" t="s">
        <v>133</v>
      </c>
      <c r="D7" s="3" t="s">
        <v>134</v>
      </c>
      <c r="E7" s="4" t="s">
        <v>135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2"/>
  <sheetViews>
    <sheetView showGridLines="0" zoomScale="90" zoomScaleNormal="90" workbookViewId="0">
      <pane ySplit="2" topLeftCell="A3" activePane="bottomLeft" state="frozen"/>
      <selection pane="bottomLeft" activeCell="A3" sqref="A3"/>
    </sheetView>
  </sheetViews>
  <sheetFormatPr defaultColWidth="9.140625" defaultRowHeight="12.75" x14ac:dyDescent="0.25"/>
  <cols>
    <col min="1" max="2" width="10.7109375" style="9" customWidth="1"/>
    <col min="3" max="3" width="70.28515625" style="35" customWidth="1"/>
    <col min="4" max="4" width="70.7109375" style="35" customWidth="1"/>
    <col min="5" max="5" width="30.7109375" style="9" customWidth="1"/>
    <col min="6" max="6" width="50.7109375" style="15" customWidth="1"/>
    <col min="7" max="7" width="40.7109375" style="22" customWidth="1"/>
    <col min="8" max="8" width="40.7109375" style="15" customWidth="1"/>
    <col min="9" max="9" width="20.7109375" style="14" customWidth="1"/>
    <col min="10" max="10" width="50.7109375" style="15" customWidth="1"/>
    <col min="11" max="11" width="30.7109375" style="22" customWidth="1"/>
    <col min="12" max="12" width="50.7109375" style="15" customWidth="1"/>
    <col min="13" max="13" width="20.7109375" style="36" customWidth="1"/>
    <col min="14" max="16384" width="9.140625" style="9"/>
  </cols>
  <sheetData>
    <row r="1" spans="1:13" ht="29.25" customHeight="1" x14ac:dyDescent="0.25">
      <c r="A1" s="68" t="s">
        <v>136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</row>
    <row r="2" spans="1:13" ht="30" customHeight="1" x14ac:dyDescent="0.25">
      <c r="A2" s="12" t="s">
        <v>137</v>
      </c>
      <c r="B2" s="12" t="s">
        <v>6</v>
      </c>
      <c r="C2" s="13" t="s">
        <v>8</v>
      </c>
      <c r="D2" s="13" t="s">
        <v>9</v>
      </c>
      <c r="E2" s="12" t="s">
        <v>138</v>
      </c>
      <c r="F2" s="17" t="s">
        <v>139</v>
      </c>
      <c r="G2" s="20" t="s">
        <v>140</v>
      </c>
      <c r="H2" s="13" t="s">
        <v>141</v>
      </c>
      <c r="I2" s="12" t="s">
        <v>7</v>
      </c>
      <c r="J2" s="13" t="s">
        <v>108</v>
      </c>
      <c r="K2" s="23" t="s">
        <v>109</v>
      </c>
      <c r="L2" s="13" t="s">
        <v>110</v>
      </c>
      <c r="M2" s="12" t="s">
        <v>111</v>
      </c>
    </row>
    <row r="3" spans="1:13" ht="120" customHeight="1" x14ac:dyDescent="0.25">
      <c r="A3" s="16">
        <v>1</v>
      </c>
      <c r="B3" s="19" t="s">
        <v>26</v>
      </c>
      <c r="C3" s="7" t="s">
        <v>28</v>
      </c>
      <c r="D3" s="7" t="s">
        <v>29</v>
      </c>
      <c r="E3" s="16">
        <v>1000</v>
      </c>
      <c r="F3" s="7" t="s">
        <v>142</v>
      </c>
      <c r="G3" s="21" t="s">
        <v>143</v>
      </c>
      <c r="H3" s="7" t="s">
        <v>144</v>
      </c>
      <c r="I3" s="6" t="s">
        <v>27</v>
      </c>
      <c r="J3" s="3" t="str">
        <f>VLOOKUP(I3,'Endereços Ponta A'!$A$2:$E$29,2,TRUE)</f>
        <v>Ufes
Avenida Fernando Ferrari, s/n, Núcleo de Processamento de Dados da UFES, Goiabeiras, Vitória, ES
CEP.: 29060-900</v>
      </c>
      <c r="K3" s="4" t="str">
        <f>VLOOKUP(I3,'Endereços Ponta A'!$A$2:$E$29,3,TRUE)</f>
        <v>-20.277323,-40.304187</v>
      </c>
      <c r="L3" s="3" t="str">
        <f>VLOOKUP(I3,'Endereços Ponta A'!$A$2:$E$29,4,TRUE)</f>
        <v>Nome: Luiz Guilherme Bergasmachi Bueloni
E-mail: luiz.bueloni@pop-es.rnp.br
Tels.: (27) 4009-2257 / (27) 4009-2089 / (27) 3020-2206</v>
      </c>
      <c r="M3" s="4" t="str">
        <f>VLOOKUP(I3,'Endereços Ponta A'!$A$2:$E$29,5,TRUE)</f>
        <v>032.479.123/0001-43</v>
      </c>
    </row>
    <row r="4" spans="1:13" ht="60" customHeight="1" x14ac:dyDescent="0.25">
      <c r="A4" s="16">
        <v>2</v>
      </c>
      <c r="B4" s="19" t="s">
        <v>26</v>
      </c>
      <c r="C4" s="49" t="s">
        <v>30</v>
      </c>
      <c r="D4" s="49" t="s">
        <v>31</v>
      </c>
      <c r="E4" s="16">
        <v>1000</v>
      </c>
      <c r="F4" s="7" t="s">
        <v>145</v>
      </c>
      <c r="G4" s="21" t="s">
        <v>146</v>
      </c>
      <c r="H4" s="7" t="s">
        <v>147</v>
      </c>
      <c r="I4" s="6" t="s">
        <v>148</v>
      </c>
      <c r="J4" s="3" t="str">
        <f>VLOOKUP(I4,'Endereços Ponta A'!$A$2:$E$29,2,TRUE)</f>
        <v>Ufes
Avenida Fernando Ferrari, s/n, Núcleo de Processamento de Dados da UFES, Goiabeiras, Vitória, ES
CEP.: 29060-900</v>
      </c>
      <c r="K4" s="4" t="str">
        <f>VLOOKUP(I4,'Endereços Ponta A'!$A$2:$E$29,3,TRUE)</f>
        <v>-20.277323,-40.304187</v>
      </c>
      <c r="L4" s="3" t="str">
        <f>VLOOKUP(I4,'Endereços Ponta A'!$A$2:$E$29,4,TRUE)</f>
        <v>Nome: Luiz Guilherme Bergasmachi Bueloni
E-mail: luiz.bueloni@pop-es.rnp.br
Tels.: (27) 4009-2257 / (27) 4009-2089 / (27) 3020-2206</v>
      </c>
      <c r="M4" s="4" t="str">
        <f>VLOOKUP(I4,'Endereços Ponta A'!$A$2:$E$29,5,TRUE)</f>
        <v>032.479.123/0001-43</v>
      </c>
    </row>
    <row r="5" spans="1:13" ht="60" customHeight="1" x14ac:dyDescent="0.25">
      <c r="A5" s="16">
        <v>3</v>
      </c>
      <c r="B5" s="19" t="s">
        <v>32</v>
      </c>
      <c r="C5" s="7" t="s">
        <v>34</v>
      </c>
      <c r="D5" s="7" t="s">
        <v>35</v>
      </c>
      <c r="E5" s="16">
        <v>1000</v>
      </c>
      <c r="F5" s="7" t="s">
        <v>149</v>
      </c>
      <c r="G5" s="21" t="s">
        <v>150</v>
      </c>
      <c r="H5" s="7" t="s">
        <v>151</v>
      </c>
      <c r="I5" s="6" t="s">
        <v>33</v>
      </c>
      <c r="J5" s="3" t="str">
        <f>VLOOKUP(I5,'Endereços Ponta A'!$A$2:$E$29,2,TRUE)</f>
        <v>Ufmg
Avenida Antônio Carlos, 6627, Prédio do ICEx, 3º andar, Sala 3050, Cidade Universitária, Pampulha, Belo Horizonte, MG
CEP.: 31270-901</v>
      </c>
      <c r="K5" s="4" t="str">
        <f>VLOOKUP(I5,'Endereços Ponta A'!$A$2:$E$29,3,TRUE)</f>
        <v>-19.870103,-43.961459</v>
      </c>
      <c r="L5" s="3" t="str">
        <f>VLOOKUP(I5,'Endereços Ponta A'!$A$2:$E$29,4,TRUE)</f>
        <v>Nome: Marcelo Oliveira
E-mail: marcelo.oliveira@rnp.br
Tel.: (31) 3409-5829</v>
      </c>
      <c r="M5" s="4" t="str">
        <f>VLOOKUP(I5,'Endereços Ponta A'!$A$2:$E$29,5,TRUE)</f>
        <v>017.217.985/0001-04</v>
      </c>
    </row>
    <row r="6" spans="1:13" ht="60" customHeight="1" x14ac:dyDescent="0.25">
      <c r="A6" s="16">
        <v>4</v>
      </c>
      <c r="B6" s="19" t="s">
        <v>32</v>
      </c>
      <c r="C6" s="7" t="s">
        <v>36</v>
      </c>
      <c r="D6" s="7" t="s">
        <v>37</v>
      </c>
      <c r="E6" s="16">
        <v>1000</v>
      </c>
      <c r="F6" s="7" t="s">
        <v>152</v>
      </c>
      <c r="G6" s="21" t="s">
        <v>153</v>
      </c>
      <c r="H6" s="7" t="s">
        <v>154</v>
      </c>
      <c r="I6" s="6" t="s">
        <v>33</v>
      </c>
      <c r="J6" s="3" t="str">
        <f>VLOOKUP(I6,'Endereços Ponta A'!$A$2:$E$29,2,TRUE)</f>
        <v>Ufmg
Avenida Antônio Carlos, 6627, Prédio do ICEx, 3º andar, Sala 3050, Cidade Universitária, Pampulha, Belo Horizonte, MG
CEP.: 31270-901</v>
      </c>
      <c r="K6" s="4" t="str">
        <f>VLOOKUP(I6,'Endereços Ponta A'!$A$2:$E$29,3,TRUE)</f>
        <v>-19.870103,-43.961459</v>
      </c>
      <c r="L6" s="3" t="str">
        <f>VLOOKUP(I6,'Endereços Ponta A'!$A$2:$E$29,4,TRUE)</f>
        <v>Nome: Marcelo Oliveira
E-mail: marcelo.oliveira@rnp.br
Tel.: (31) 3409-5829</v>
      </c>
      <c r="M6" s="4" t="str">
        <f>VLOOKUP(I6,'Endereços Ponta A'!$A$2:$E$29,5,TRUE)</f>
        <v>017.217.985/0001-04</v>
      </c>
    </row>
    <row r="7" spans="1:13" ht="60" customHeight="1" x14ac:dyDescent="0.25">
      <c r="A7" s="16">
        <v>5</v>
      </c>
      <c r="B7" s="19" t="s">
        <v>32</v>
      </c>
      <c r="C7" s="7" t="s">
        <v>38</v>
      </c>
      <c r="D7" s="7" t="s">
        <v>39</v>
      </c>
      <c r="E7" s="16">
        <v>1000</v>
      </c>
      <c r="F7" s="7" t="s">
        <v>155</v>
      </c>
      <c r="G7" s="21" t="s">
        <v>156</v>
      </c>
      <c r="H7" s="7" t="s">
        <v>157</v>
      </c>
      <c r="I7" s="6" t="s">
        <v>33</v>
      </c>
      <c r="J7" s="3" t="str">
        <f>VLOOKUP(I7,'Endereços Ponta A'!$A$2:$E$29,2,TRUE)</f>
        <v>Ufmg
Avenida Antônio Carlos, 6627, Prédio do ICEx, 3º andar, Sala 3050, Cidade Universitária, Pampulha, Belo Horizonte, MG
CEP.: 31270-901</v>
      </c>
      <c r="K7" s="4" t="str">
        <f>VLOOKUP(I7,'Endereços Ponta A'!$A$2:$E$29,3,TRUE)</f>
        <v>-19.870103,-43.961459</v>
      </c>
      <c r="L7" s="3" t="str">
        <f>VLOOKUP(I7,'Endereços Ponta A'!$A$2:$E$29,4,TRUE)</f>
        <v>Nome: Marcelo Oliveira
E-mail: marcelo.oliveira@rnp.br
Tel.: (31) 3409-5829</v>
      </c>
      <c r="M7" s="4" t="str">
        <f>VLOOKUP(I7,'Endereços Ponta A'!$A$2:$E$29,5,TRUE)</f>
        <v>017.217.985/0001-04</v>
      </c>
    </row>
    <row r="8" spans="1:13" ht="60" customHeight="1" x14ac:dyDescent="0.25">
      <c r="A8" s="16">
        <v>6</v>
      </c>
      <c r="B8" s="19" t="s">
        <v>32</v>
      </c>
      <c r="C8" s="7" t="s">
        <v>40</v>
      </c>
      <c r="D8" s="7" t="s">
        <v>41</v>
      </c>
      <c r="E8" s="16">
        <v>1000</v>
      </c>
      <c r="F8" s="7" t="s">
        <v>158</v>
      </c>
      <c r="G8" s="21" t="s">
        <v>159</v>
      </c>
      <c r="H8" s="7" t="s">
        <v>160</v>
      </c>
      <c r="I8" s="6" t="s">
        <v>33</v>
      </c>
      <c r="J8" s="3" t="str">
        <f>VLOOKUP(I8,'Endereços Ponta A'!$A$2:$E$29,2,TRUE)</f>
        <v>Ufmg
Avenida Antônio Carlos, 6627, Prédio do ICEx, 3º andar, Sala 3050, Cidade Universitária, Pampulha, Belo Horizonte, MG
CEP.: 31270-901</v>
      </c>
      <c r="K8" s="4" t="str">
        <f>VLOOKUP(I8,'Endereços Ponta A'!$A$2:$E$29,3,TRUE)</f>
        <v>-19.870103,-43.961459</v>
      </c>
      <c r="L8" s="3" t="str">
        <f>VLOOKUP(I8,'Endereços Ponta A'!$A$2:$E$29,4,TRUE)</f>
        <v>Nome: Marcelo Oliveira
E-mail: marcelo.oliveira@rnp.br
Tel.: (31) 3409-5829</v>
      </c>
      <c r="M8" s="4" t="str">
        <f>VLOOKUP(I8,'Endereços Ponta A'!$A$2:$E$29,5,TRUE)</f>
        <v>017.217.985/0001-04</v>
      </c>
    </row>
    <row r="9" spans="1:13" ht="60" customHeight="1" x14ac:dyDescent="0.25">
      <c r="A9" s="16">
        <v>7</v>
      </c>
      <c r="B9" s="19" t="s">
        <v>32</v>
      </c>
      <c r="C9" s="7" t="s">
        <v>40</v>
      </c>
      <c r="D9" s="7" t="s">
        <v>42</v>
      </c>
      <c r="E9" s="16">
        <v>1000</v>
      </c>
      <c r="F9" s="7" t="s">
        <v>161</v>
      </c>
      <c r="G9" s="21" t="s">
        <v>162</v>
      </c>
      <c r="H9" s="7" t="s">
        <v>163</v>
      </c>
      <c r="I9" s="6" t="s">
        <v>33</v>
      </c>
      <c r="J9" s="3" t="str">
        <f>VLOOKUP(I9,'Endereços Ponta A'!$A$2:$E$29,2,TRUE)</f>
        <v>Ufmg
Avenida Antônio Carlos, 6627, Prédio do ICEx, 3º andar, Sala 3050, Cidade Universitária, Pampulha, Belo Horizonte, MG
CEP.: 31270-901</v>
      </c>
      <c r="K9" s="4" t="str">
        <f>VLOOKUP(I9,'Endereços Ponta A'!$A$2:$E$29,3,TRUE)</f>
        <v>-19.870103,-43.961459</v>
      </c>
      <c r="L9" s="3" t="str">
        <f>VLOOKUP(I9,'Endereços Ponta A'!$A$2:$E$29,4,TRUE)</f>
        <v>Nome: Marcelo Oliveira
E-mail: marcelo.oliveira@rnp.br
Tel.: (31) 3409-5829</v>
      </c>
      <c r="M9" s="4" t="str">
        <f>VLOOKUP(I9,'Endereços Ponta A'!$A$2:$E$29,5,TRUE)</f>
        <v>017.217.985/0001-04</v>
      </c>
    </row>
    <row r="10" spans="1:13" ht="60" customHeight="1" x14ac:dyDescent="0.25">
      <c r="A10" s="16">
        <v>8</v>
      </c>
      <c r="B10" s="19" t="s">
        <v>32</v>
      </c>
      <c r="C10" s="7" t="s">
        <v>43</v>
      </c>
      <c r="D10" s="7" t="s">
        <v>44</v>
      </c>
      <c r="E10" s="16">
        <v>1000</v>
      </c>
      <c r="F10" s="7" t="s">
        <v>164</v>
      </c>
      <c r="G10" s="21" t="s">
        <v>165</v>
      </c>
      <c r="H10" s="7" t="s">
        <v>166</v>
      </c>
      <c r="I10" s="6" t="s">
        <v>33</v>
      </c>
      <c r="J10" s="3" t="str">
        <f>VLOOKUP(I10,'Endereços Ponta A'!$A$2:$E$29,2,TRUE)</f>
        <v>Ufmg
Avenida Antônio Carlos, 6627, Prédio do ICEx, 3º andar, Sala 3050, Cidade Universitária, Pampulha, Belo Horizonte, MG
CEP.: 31270-901</v>
      </c>
      <c r="K10" s="4" t="str">
        <f>VLOOKUP(I10,'Endereços Ponta A'!$A$2:$E$29,3,TRUE)</f>
        <v>-19.870103,-43.961459</v>
      </c>
      <c r="L10" s="3" t="str">
        <f>VLOOKUP(I10,'Endereços Ponta A'!$A$2:$E$29,4,TRUE)</f>
        <v>Nome: Marcelo Oliveira
E-mail: marcelo.oliveira@rnp.br
Tel.: (31) 3409-5829</v>
      </c>
      <c r="M10" s="4" t="str">
        <f>VLOOKUP(I10,'Endereços Ponta A'!$A$2:$E$29,5,TRUE)</f>
        <v>017.217.985/0001-04</v>
      </c>
    </row>
    <row r="11" spans="1:13" ht="60" customHeight="1" x14ac:dyDescent="0.25">
      <c r="A11" s="16">
        <v>9</v>
      </c>
      <c r="B11" s="19" t="s">
        <v>32</v>
      </c>
      <c r="C11" s="7" t="s">
        <v>45</v>
      </c>
      <c r="D11" s="7" t="s">
        <v>46</v>
      </c>
      <c r="E11" s="16">
        <v>1000</v>
      </c>
      <c r="F11" s="7" t="s">
        <v>167</v>
      </c>
      <c r="G11" s="21" t="s">
        <v>168</v>
      </c>
      <c r="H11" s="7" t="s">
        <v>169</v>
      </c>
      <c r="I11" s="6" t="s">
        <v>33</v>
      </c>
      <c r="J11" s="3" t="str">
        <f>VLOOKUP(I11,'Endereços Ponta A'!$A$2:$E$29,2,TRUE)</f>
        <v>Ufmg
Avenida Antônio Carlos, 6627, Prédio do ICEx, 3º andar, Sala 3050, Cidade Universitária, Pampulha, Belo Horizonte, MG
CEP.: 31270-901</v>
      </c>
      <c r="K11" s="4" t="str">
        <f>VLOOKUP(I11,'Endereços Ponta A'!$A$2:$E$29,3,TRUE)</f>
        <v>-19.870103,-43.961459</v>
      </c>
      <c r="L11" s="3" t="str">
        <f>VLOOKUP(I11,'Endereços Ponta A'!$A$2:$E$29,4,TRUE)</f>
        <v>Nome: Marcelo Oliveira
E-mail: marcelo.oliveira@rnp.br
Tel.: (31) 3409-5829</v>
      </c>
      <c r="M11" s="4" t="str">
        <f>VLOOKUP(I11,'Endereços Ponta A'!$A$2:$E$29,5,TRUE)</f>
        <v>017.217.985/0001-04</v>
      </c>
    </row>
    <row r="12" spans="1:13" ht="60" customHeight="1" x14ac:dyDescent="0.25">
      <c r="A12" s="16">
        <v>10</v>
      </c>
      <c r="B12" s="19" t="s">
        <v>32</v>
      </c>
      <c r="C12" s="7" t="s">
        <v>47</v>
      </c>
      <c r="D12" s="7" t="s">
        <v>48</v>
      </c>
      <c r="E12" s="16">
        <v>2000</v>
      </c>
      <c r="F12" s="7" t="s">
        <v>170</v>
      </c>
      <c r="G12" s="21" t="s">
        <v>171</v>
      </c>
      <c r="H12" s="7" t="s">
        <v>172</v>
      </c>
      <c r="I12" s="6" t="s">
        <v>33</v>
      </c>
      <c r="J12" s="3" t="str">
        <f>VLOOKUP(I12,'Endereços Ponta A'!$A$2:$E$29,2,TRUE)</f>
        <v>Ufmg
Avenida Antônio Carlos, 6627, Prédio do ICEx, 3º andar, Sala 3050, Cidade Universitária, Pampulha, Belo Horizonte, MG
CEP.: 31270-901</v>
      </c>
      <c r="K12" s="4" t="str">
        <f>VLOOKUP(I12,'Endereços Ponta A'!$A$2:$E$29,3,TRUE)</f>
        <v>-19.870103,-43.961459</v>
      </c>
      <c r="L12" s="3" t="str">
        <f>VLOOKUP(I12,'Endereços Ponta A'!$A$2:$E$29,4,TRUE)</f>
        <v>Nome: Marcelo Oliveira
E-mail: marcelo.oliveira@rnp.br
Tel.: (31) 3409-5829</v>
      </c>
      <c r="M12" s="4" t="str">
        <f>VLOOKUP(I12,'Endereços Ponta A'!$A$2:$E$29,5,TRUE)</f>
        <v>017.217.985/0001-04</v>
      </c>
    </row>
    <row r="13" spans="1:13" ht="60" customHeight="1" x14ac:dyDescent="0.25">
      <c r="A13" s="16">
        <v>11</v>
      </c>
      <c r="B13" s="19" t="s">
        <v>32</v>
      </c>
      <c r="C13" s="7" t="s">
        <v>49</v>
      </c>
      <c r="D13" s="7" t="s">
        <v>50</v>
      </c>
      <c r="E13" s="16">
        <v>1000</v>
      </c>
      <c r="F13" s="7" t="s">
        <v>173</v>
      </c>
      <c r="G13" s="21" t="s">
        <v>174</v>
      </c>
      <c r="H13" s="7" t="s">
        <v>175</v>
      </c>
      <c r="I13" s="6" t="s">
        <v>33</v>
      </c>
      <c r="J13" s="3" t="str">
        <f>VLOOKUP(I13,'Endereços Ponta A'!$A$2:$E$29,2,TRUE)</f>
        <v>Ufmg
Avenida Antônio Carlos, 6627, Prédio do ICEx, 3º andar, Sala 3050, Cidade Universitária, Pampulha, Belo Horizonte, MG
CEP.: 31270-901</v>
      </c>
      <c r="K13" s="4" t="str">
        <f>VLOOKUP(I13,'Endereços Ponta A'!$A$2:$E$29,3,TRUE)</f>
        <v>-19.870103,-43.961459</v>
      </c>
      <c r="L13" s="3" t="str">
        <f>VLOOKUP(I13,'Endereços Ponta A'!$A$2:$E$29,4,TRUE)</f>
        <v>Nome: Marcelo Oliveira
E-mail: marcelo.oliveira@rnp.br
Tel.: (31) 3409-5829</v>
      </c>
      <c r="M13" s="4" t="str">
        <f>VLOOKUP(I13,'Endereços Ponta A'!$A$2:$E$29,5,TRUE)</f>
        <v>017.217.985/0001-04</v>
      </c>
    </row>
    <row r="14" spans="1:13" ht="60" customHeight="1" x14ac:dyDescent="0.25">
      <c r="A14" s="16">
        <v>12</v>
      </c>
      <c r="B14" s="19" t="s">
        <v>32</v>
      </c>
      <c r="C14" s="7" t="s">
        <v>51</v>
      </c>
      <c r="D14" s="7" t="s">
        <v>52</v>
      </c>
      <c r="E14" s="16">
        <v>1000</v>
      </c>
      <c r="F14" s="7" t="s">
        <v>176</v>
      </c>
      <c r="G14" s="21" t="s">
        <v>177</v>
      </c>
      <c r="H14" s="7" t="s">
        <v>178</v>
      </c>
      <c r="I14" s="6" t="s">
        <v>33</v>
      </c>
      <c r="J14" s="3" t="str">
        <f>VLOOKUP(I14,'Endereços Ponta A'!$A$2:$E$29,2,TRUE)</f>
        <v>Ufmg
Avenida Antônio Carlos, 6627, Prédio do ICEx, 3º andar, Sala 3050, Cidade Universitária, Pampulha, Belo Horizonte, MG
CEP.: 31270-901</v>
      </c>
      <c r="K14" s="4" t="str">
        <f>VLOOKUP(I14,'Endereços Ponta A'!$A$2:$E$29,3,TRUE)</f>
        <v>-19.870103,-43.961459</v>
      </c>
      <c r="L14" s="3" t="str">
        <f>VLOOKUP(I14,'Endereços Ponta A'!$A$2:$E$29,4,TRUE)</f>
        <v>Nome: Marcelo Oliveira
E-mail: marcelo.oliveira@rnp.br
Tel.: (31) 3409-5829</v>
      </c>
      <c r="M14" s="4" t="str">
        <f>VLOOKUP(I14,'Endereços Ponta A'!$A$2:$E$29,5,TRUE)</f>
        <v>017.217.985/0001-04</v>
      </c>
    </row>
    <row r="15" spans="1:13" ht="60" customHeight="1" x14ac:dyDescent="0.25">
      <c r="A15" s="16">
        <v>13</v>
      </c>
      <c r="B15" s="19" t="s">
        <v>32</v>
      </c>
      <c r="C15" s="7" t="s">
        <v>53</v>
      </c>
      <c r="D15" s="7" t="s">
        <v>54</v>
      </c>
      <c r="E15" s="16">
        <v>1000</v>
      </c>
      <c r="F15" s="7" t="s">
        <v>179</v>
      </c>
      <c r="G15" s="21" t="s">
        <v>180</v>
      </c>
      <c r="H15" s="7" t="s">
        <v>181</v>
      </c>
      <c r="I15" s="6" t="s">
        <v>33</v>
      </c>
      <c r="J15" s="3" t="str">
        <f>VLOOKUP(I15,'Endereços Ponta A'!$A$2:$E$29,2,TRUE)</f>
        <v>Ufmg
Avenida Antônio Carlos, 6627, Prédio do ICEx, 3º andar, Sala 3050, Cidade Universitária, Pampulha, Belo Horizonte, MG
CEP.: 31270-901</v>
      </c>
      <c r="K15" s="4" t="str">
        <f>VLOOKUP(I15,'Endereços Ponta A'!$A$2:$E$29,3,TRUE)</f>
        <v>-19.870103,-43.961459</v>
      </c>
      <c r="L15" s="3" t="str">
        <f>VLOOKUP(I15,'Endereços Ponta A'!$A$2:$E$29,4,TRUE)</f>
        <v>Nome: Marcelo Oliveira
E-mail: marcelo.oliveira@rnp.br
Tel.: (31) 3409-5829</v>
      </c>
      <c r="M15" s="4" t="str">
        <f>VLOOKUP(I15,'Endereços Ponta A'!$A$2:$E$29,5,TRUE)</f>
        <v>017.217.985/0001-04</v>
      </c>
    </row>
    <row r="16" spans="1:13" ht="60" customHeight="1" x14ac:dyDescent="0.25">
      <c r="A16" s="16">
        <v>14</v>
      </c>
      <c r="B16" s="19" t="s">
        <v>32</v>
      </c>
      <c r="C16" s="49" t="s">
        <v>40</v>
      </c>
      <c r="D16" s="49" t="s">
        <v>55</v>
      </c>
      <c r="E16" s="19">
        <v>1000</v>
      </c>
      <c r="F16" s="7" t="s">
        <v>182</v>
      </c>
      <c r="G16" s="21" t="s">
        <v>183</v>
      </c>
      <c r="H16" s="7" t="s">
        <v>184</v>
      </c>
      <c r="I16" s="6" t="s">
        <v>33</v>
      </c>
      <c r="J16" s="3" t="str">
        <f>VLOOKUP(I16,'Endereços Ponta A'!$A$2:$E$29,2,TRUE)</f>
        <v>Ufmg
Avenida Antônio Carlos, 6627, Prédio do ICEx, 3º andar, Sala 3050, Cidade Universitária, Pampulha, Belo Horizonte, MG
CEP.: 31270-901</v>
      </c>
      <c r="K16" s="4" t="str">
        <f>VLOOKUP(I16,'Endereços Ponta A'!$A$2:$E$29,3,TRUE)</f>
        <v>-19.870103,-43.961459</v>
      </c>
      <c r="L16" s="3" t="str">
        <f>VLOOKUP(I16,'Endereços Ponta A'!$A$2:$E$29,4,TRUE)</f>
        <v>Nome: Marcelo Oliveira
E-mail: marcelo.oliveira@rnp.br
Tel.: (31) 3409-5829</v>
      </c>
      <c r="M16" s="4" t="str">
        <f>VLOOKUP(I16,'Endereços Ponta A'!$A$2:$E$29,5,TRUE)</f>
        <v>017.217.985/0001-04</v>
      </c>
    </row>
    <row r="17" spans="1:13" ht="60" customHeight="1" x14ac:dyDescent="0.25">
      <c r="A17" s="16">
        <v>15</v>
      </c>
      <c r="B17" s="19" t="s">
        <v>32</v>
      </c>
      <c r="C17" s="49" t="s">
        <v>38</v>
      </c>
      <c r="D17" s="49" t="s">
        <v>56</v>
      </c>
      <c r="E17" s="19">
        <v>1000</v>
      </c>
      <c r="F17" s="7" t="s">
        <v>185</v>
      </c>
      <c r="G17" s="21" t="s">
        <v>186</v>
      </c>
      <c r="H17" s="7" t="s">
        <v>187</v>
      </c>
      <c r="I17" s="6" t="s">
        <v>33</v>
      </c>
      <c r="J17" s="3" t="str">
        <f>VLOOKUP(I17,'Endereços Ponta A'!$A$2:$E$29,2,TRUE)</f>
        <v>Ufmg
Avenida Antônio Carlos, 6627, Prédio do ICEx, 3º andar, Sala 3050, Cidade Universitária, Pampulha, Belo Horizonte, MG
CEP.: 31270-901</v>
      </c>
      <c r="K17" s="4" t="str">
        <f>VLOOKUP(I17,'Endereços Ponta A'!$A$2:$E$29,3,TRUE)</f>
        <v>-19.870103,-43.961459</v>
      </c>
      <c r="L17" s="3" t="str">
        <f>VLOOKUP(I17,'Endereços Ponta A'!$A$2:$E$29,4,TRUE)</f>
        <v>Nome: Marcelo Oliveira
E-mail: marcelo.oliveira@rnp.br
Tel.: (31) 3409-5829</v>
      </c>
      <c r="M17" s="4" t="str">
        <f>VLOOKUP(I17,'Endereços Ponta A'!$A$2:$E$29,5,TRUE)</f>
        <v>017.217.985/0001-04</v>
      </c>
    </row>
    <row r="18" spans="1:13" ht="120" customHeight="1" x14ac:dyDescent="0.25">
      <c r="A18" s="16">
        <v>16</v>
      </c>
      <c r="B18" s="19" t="s">
        <v>32</v>
      </c>
      <c r="C18" s="49" t="s">
        <v>57</v>
      </c>
      <c r="D18" s="49" t="s">
        <v>58</v>
      </c>
      <c r="E18" s="19">
        <v>1000</v>
      </c>
      <c r="F18" s="7" t="s">
        <v>188</v>
      </c>
      <c r="G18" s="21" t="s">
        <v>189</v>
      </c>
      <c r="H18" s="7" t="s">
        <v>190</v>
      </c>
      <c r="I18" s="6" t="s">
        <v>33</v>
      </c>
      <c r="J18" s="3" t="str">
        <f>VLOOKUP(I18,'Endereços Ponta A'!$A$2:$E$29,2,TRUE)</f>
        <v>Ufmg
Avenida Antônio Carlos, 6627, Prédio do ICEx, 3º andar, Sala 3050, Cidade Universitária, Pampulha, Belo Horizonte, MG
CEP.: 31270-901</v>
      </c>
      <c r="K18" s="4" t="str">
        <f>VLOOKUP(I18,'Endereços Ponta A'!$A$2:$E$29,3,TRUE)</f>
        <v>-19.870103,-43.961459</v>
      </c>
      <c r="L18" s="3" t="str">
        <f>VLOOKUP(I18,'Endereços Ponta A'!$A$2:$E$29,4,TRUE)</f>
        <v>Nome: Marcelo Oliveira
E-mail: marcelo.oliveira@rnp.br
Tel.: (31) 3409-5829</v>
      </c>
      <c r="M18" s="4" t="str">
        <f>VLOOKUP(I18,'Endereços Ponta A'!$A$2:$E$29,5,TRUE)</f>
        <v>017.217.985/0001-04</v>
      </c>
    </row>
    <row r="19" spans="1:13" ht="60" customHeight="1" x14ac:dyDescent="0.25">
      <c r="A19" s="16">
        <v>17</v>
      </c>
      <c r="B19" s="19" t="s">
        <v>32</v>
      </c>
      <c r="C19" s="49" t="s">
        <v>34</v>
      </c>
      <c r="D19" s="49" t="s">
        <v>59</v>
      </c>
      <c r="E19" s="19">
        <v>1000</v>
      </c>
      <c r="F19" s="7" t="s">
        <v>191</v>
      </c>
      <c r="G19" s="21" t="s">
        <v>192</v>
      </c>
      <c r="H19" s="7" t="s">
        <v>193</v>
      </c>
      <c r="I19" s="6" t="s">
        <v>33</v>
      </c>
      <c r="J19" s="3" t="str">
        <f>VLOOKUP(I19,'Endereços Ponta A'!$A$2:$E$29,2,TRUE)</f>
        <v>Ufmg
Avenida Antônio Carlos, 6627, Prédio do ICEx, 3º andar, Sala 3050, Cidade Universitária, Pampulha, Belo Horizonte, MG
CEP.: 31270-901</v>
      </c>
      <c r="K19" s="4" t="str">
        <f>VLOOKUP(I19,'Endereços Ponta A'!$A$2:$E$29,3,TRUE)</f>
        <v>-19.870103,-43.961459</v>
      </c>
      <c r="L19" s="3" t="str">
        <f>VLOOKUP(I19,'Endereços Ponta A'!$A$2:$E$29,4,TRUE)</f>
        <v>Nome: Marcelo Oliveira
E-mail: marcelo.oliveira@rnp.br
Tel.: (31) 3409-5829</v>
      </c>
      <c r="M19" s="4" t="str">
        <f>VLOOKUP(I19,'Endereços Ponta A'!$A$2:$E$29,5,TRUE)</f>
        <v>017.217.985/0001-04</v>
      </c>
    </row>
    <row r="20" spans="1:13" ht="60" customHeight="1" x14ac:dyDescent="0.25">
      <c r="A20" s="16">
        <v>18</v>
      </c>
      <c r="B20" s="19" t="s">
        <v>32</v>
      </c>
      <c r="C20" s="49" t="s">
        <v>34</v>
      </c>
      <c r="D20" s="49" t="s">
        <v>60</v>
      </c>
      <c r="E20" s="19">
        <v>1000</v>
      </c>
      <c r="F20" s="7" t="s">
        <v>194</v>
      </c>
      <c r="G20" s="21" t="s">
        <v>195</v>
      </c>
      <c r="H20" s="7" t="s">
        <v>151</v>
      </c>
      <c r="I20" s="6" t="s">
        <v>33</v>
      </c>
      <c r="J20" s="3" t="str">
        <f>VLOOKUP(I20,'Endereços Ponta A'!$A$2:$E$29,2,TRUE)</f>
        <v>Ufmg
Avenida Antônio Carlos, 6627, Prédio do ICEx, 3º andar, Sala 3050, Cidade Universitária, Pampulha, Belo Horizonte, MG
CEP.: 31270-901</v>
      </c>
      <c r="K20" s="4" t="str">
        <f>VLOOKUP(I20,'Endereços Ponta A'!$A$2:$E$29,3,TRUE)</f>
        <v>-19.870103,-43.961459</v>
      </c>
      <c r="L20" s="3" t="str">
        <f>VLOOKUP(I20,'Endereços Ponta A'!$A$2:$E$29,4,TRUE)</f>
        <v>Nome: Marcelo Oliveira
E-mail: marcelo.oliveira@rnp.br
Tel.: (31) 3409-5829</v>
      </c>
      <c r="M20" s="4" t="str">
        <f>VLOOKUP(I20,'Endereços Ponta A'!$A$2:$E$29,5,TRUE)</f>
        <v>017.217.985/0001-04</v>
      </c>
    </row>
    <row r="21" spans="1:13" ht="120" customHeight="1" x14ac:dyDescent="0.25">
      <c r="A21" s="16">
        <v>19</v>
      </c>
      <c r="B21" s="19" t="s">
        <v>32</v>
      </c>
      <c r="C21" s="1" t="s">
        <v>38</v>
      </c>
      <c r="D21" s="48" t="s">
        <v>61</v>
      </c>
      <c r="E21" s="52">
        <v>1000</v>
      </c>
      <c r="F21" s="7" t="s">
        <v>196</v>
      </c>
      <c r="G21" s="21" t="s">
        <v>197</v>
      </c>
      <c r="H21" s="7" t="s">
        <v>198</v>
      </c>
      <c r="I21" s="6" t="s">
        <v>33</v>
      </c>
      <c r="J21" s="3" t="str">
        <f>VLOOKUP(I21,'Endereços Ponta A'!$A$2:$E$29,2,TRUE)</f>
        <v>Ufmg
Avenida Antônio Carlos, 6627, Prédio do ICEx, 3º andar, Sala 3050, Cidade Universitária, Pampulha, Belo Horizonte, MG
CEP.: 31270-901</v>
      </c>
      <c r="K21" s="4" t="str">
        <f>VLOOKUP(I21,'Endereços Ponta A'!$A$2:$E$29,3,TRUE)</f>
        <v>-19.870103,-43.961459</v>
      </c>
      <c r="L21" s="3" t="str">
        <f>VLOOKUP(I21,'Endereços Ponta A'!$A$2:$E$29,4,TRUE)</f>
        <v>Nome: Marcelo Oliveira
E-mail: marcelo.oliveira@rnp.br
Tel.: (31) 3409-5829</v>
      </c>
      <c r="M21" s="4" t="str">
        <f>VLOOKUP(I21,'Endereços Ponta A'!$A$2:$E$29,5,TRUE)</f>
        <v>017.217.985/0001-04</v>
      </c>
    </row>
    <row r="22" spans="1:13" ht="60" customHeight="1" x14ac:dyDescent="0.25">
      <c r="A22" s="16">
        <v>20</v>
      </c>
      <c r="B22" s="19" t="s">
        <v>32</v>
      </c>
      <c r="C22" s="1" t="s">
        <v>40</v>
      </c>
      <c r="D22" s="48" t="s">
        <v>62</v>
      </c>
      <c r="E22" s="46">
        <v>1000</v>
      </c>
      <c r="F22" s="7" t="s">
        <v>199</v>
      </c>
      <c r="G22" s="21" t="s">
        <v>200</v>
      </c>
      <c r="H22" s="7" t="s">
        <v>201</v>
      </c>
      <c r="I22" s="6" t="s">
        <v>33</v>
      </c>
      <c r="J22" s="3" t="str">
        <f>VLOOKUP(I22,'Endereços Ponta A'!$A$2:$E$29,2,TRUE)</f>
        <v>Ufmg
Avenida Antônio Carlos, 6627, Prédio do ICEx, 3º andar, Sala 3050, Cidade Universitária, Pampulha, Belo Horizonte, MG
CEP.: 31270-901</v>
      </c>
      <c r="K22" s="4" t="str">
        <f>VLOOKUP(I22,'Endereços Ponta A'!$A$2:$E$29,3,TRUE)</f>
        <v>-19.870103,-43.961459</v>
      </c>
      <c r="L22" s="3" t="str">
        <f>VLOOKUP(I22,'Endereços Ponta A'!$A$2:$E$29,4,TRUE)</f>
        <v>Nome: Marcelo Oliveira
E-mail: marcelo.oliveira@rnp.br
Tel.: (31) 3409-5829</v>
      </c>
      <c r="M22" s="4" t="str">
        <f>VLOOKUP(I22,'Endereços Ponta A'!$A$2:$E$29,5,TRUE)</f>
        <v>017.217.985/0001-04</v>
      </c>
    </row>
    <row r="23" spans="1:13" ht="120" customHeight="1" x14ac:dyDescent="0.25">
      <c r="A23" s="16">
        <v>21</v>
      </c>
      <c r="B23" s="19" t="s">
        <v>32</v>
      </c>
      <c r="C23" s="48" t="s">
        <v>63</v>
      </c>
      <c r="D23" s="48" t="s">
        <v>64</v>
      </c>
      <c r="E23" s="46">
        <v>1000</v>
      </c>
      <c r="F23" s="7" t="s">
        <v>202</v>
      </c>
      <c r="G23" s="21" t="s">
        <v>203</v>
      </c>
      <c r="H23" s="7" t="s">
        <v>204</v>
      </c>
      <c r="I23" s="6" t="s">
        <v>33</v>
      </c>
      <c r="J23" s="3" t="str">
        <f>VLOOKUP(I23,'Endereços Ponta A'!$A$2:$E$29,2,TRUE)</f>
        <v>Ufmg
Avenida Antônio Carlos, 6627, Prédio do ICEx, 3º andar, Sala 3050, Cidade Universitária, Pampulha, Belo Horizonte, MG
CEP.: 31270-901</v>
      </c>
      <c r="K23" s="4" t="str">
        <f>VLOOKUP(I23,'Endereços Ponta A'!$A$2:$E$29,3,TRUE)</f>
        <v>-19.870103,-43.961459</v>
      </c>
      <c r="L23" s="3" t="str">
        <f>VLOOKUP(I23,'Endereços Ponta A'!$A$2:$E$29,4,TRUE)</f>
        <v>Nome: Marcelo Oliveira
E-mail: marcelo.oliveira@rnp.br
Tel.: (31) 3409-5829</v>
      </c>
      <c r="M23" s="4" t="str">
        <f>VLOOKUP(I23,'Endereços Ponta A'!$A$2:$E$29,5,TRUE)</f>
        <v>017.217.985/0001-04</v>
      </c>
    </row>
    <row r="24" spans="1:13" ht="120" customHeight="1" x14ac:dyDescent="0.25">
      <c r="A24" s="16">
        <v>22</v>
      </c>
      <c r="B24" s="19" t="s">
        <v>32</v>
      </c>
      <c r="C24" s="48" t="s">
        <v>65</v>
      </c>
      <c r="D24" s="48" t="s">
        <v>66</v>
      </c>
      <c r="E24" s="46">
        <v>1000</v>
      </c>
      <c r="F24" s="7" t="s">
        <v>205</v>
      </c>
      <c r="G24" s="21" t="s">
        <v>206</v>
      </c>
      <c r="H24" s="7" t="s">
        <v>207</v>
      </c>
      <c r="I24" s="6" t="s">
        <v>33</v>
      </c>
      <c r="J24" s="3" t="str">
        <f>VLOOKUP(I24,'Endereços Ponta A'!$A$2:$E$29,2,TRUE)</f>
        <v>Ufmg
Avenida Antônio Carlos, 6627, Prédio do ICEx, 3º andar, Sala 3050, Cidade Universitária, Pampulha, Belo Horizonte, MG
CEP.: 31270-901</v>
      </c>
      <c r="K24" s="4" t="str">
        <f>VLOOKUP(I24,'Endereços Ponta A'!$A$2:$E$29,3,TRUE)</f>
        <v>-19.870103,-43.961459</v>
      </c>
      <c r="L24" s="3" t="str">
        <f>VLOOKUP(I24,'Endereços Ponta A'!$A$2:$E$29,4,TRUE)</f>
        <v>Nome: Marcelo Oliveira
E-mail: marcelo.oliveira@rnp.br
Tel.: (31) 3409-5829</v>
      </c>
      <c r="M24" s="4" t="str">
        <f>VLOOKUP(I24,'Endereços Ponta A'!$A$2:$E$29,5,TRUE)</f>
        <v>017.217.985/0001-04</v>
      </c>
    </row>
    <row r="25" spans="1:13" ht="60" customHeight="1" x14ac:dyDescent="0.25">
      <c r="A25" s="16">
        <v>23</v>
      </c>
      <c r="B25" s="19" t="s">
        <v>67</v>
      </c>
      <c r="C25" s="7" t="s">
        <v>69</v>
      </c>
      <c r="D25" s="7" t="s">
        <v>70</v>
      </c>
      <c r="E25" s="16">
        <v>1000</v>
      </c>
      <c r="F25" s="7" t="s">
        <v>208</v>
      </c>
      <c r="G25" s="21" t="s">
        <v>209</v>
      </c>
      <c r="H25" s="7" t="s">
        <v>210</v>
      </c>
      <c r="I25" s="6" t="s">
        <v>68</v>
      </c>
      <c r="J25" s="3" t="str">
        <f>VLOOKUP(I25,'Endereços Ponta A'!$A$2:$E$29,2,TRUE)</f>
        <v>Lncc
Rua Lauro Müller, 455, Botafogo, Rio de Janeiro, RJ
CEP.: 22290-160</v>
      </c>
      <c r="K25" s="4" t="str">
        <f>VLOOKUP(I25,'Endereços Ponta A'!$A$2:$E$29,3,TRUE)</f>
        <v>-22.954072,-43.174311</v>
      </c>
      <c r="L25" s="3" t="str">
        <f>VLOOKUP(I25,'Endereços Ponta A'!$A$2:$E$29,4,TRUE)</f>
        <v>Nome: Pedro Henrique Diniz 
E-mail: pedro.diniz@rnp.br
Tel.: (21) 2141-7474</v>
      </c>
      <c r="M25" s="4" t="str">
        <f>VLOOKUP(I25,'Endereços Ponta A'!$A$2:$E$29,5,TRUE)</f>
        <v>004.079.233/0001-82</v>
      </c>
    </row>
    <row r="26" spans="1:13" ht="60" customHeight="1" x14ac:dyDescent="0.25">
      <c r="A26" s="16">
        <v>24</v>
      </c>
      <c r="B26" s="19" t="s">
        <v>67</v>
      </c>
      <c r="C26" s="7" t="s">
        <v>71</v>
      </c>
      <c r="D26" s="7" t="s">
        <v>72</v>
      </c>
      <c r="E26" s="16">
        <v>1000</v>
      </c>
      <c r="F26" s="7" t="s">
        <v>211</v>
      </c>
      <c r="G26" s="21" t="s">
        <v>212</v>
      </c>
      <c r="H26" s="7" t="s">
        <v>213</v>
      </c>
      <c r="I26" s="6" t="s">
        <v>68</v>
      </c>
      <c r="J26" s="3" t="str">
        <f>VLOOKUP(I26,'Endereços Ponta A'!$A$2:$E$29,2,TRUE)</f>
        <v>Lncc
Rua Lauro Müller, 455, Botafogo, Rio de Janeiro, RJ
CEP.: 22290-160</v>
      </c>
      <c r="K26" s="4" t="str">
        <f>VLOOKUP(I26,'Endereços Ponta A'!$A$2:$E$29,3,TRUE)</f>
        <v>-22.954072,-43.174311</v>
      </c>
      <c r="L26" s="3" t="str">
        <f>VLOOKUP(I26,'Endereços Ponta A'!$A$2:$E$29,4,TRUE)</f>
        <v>Nome: Pedro Henrique Diniz 
E-mail: pedro.diniz@rnp.br
Tel.: (21) 2141-7474</v>
      </c>
      <c r="M26" s="4" t="str">
        <f>VLOOKUP(I26,'Endereços Ponta A'!$A$2:$E$29,5,TRUE)</f>
        <v>004.079.233/0001-82</v>
      </c>
    </row>
    <row r="27" spans="1:13" ht="60" customHeight="1" x14ac:dyDescent="0.25">
      <c r="A27" s="16">
        <v>25</v>
      </c>
      <c r="B27" s="19" t="s">
        <v>73</v>
      </c>
      <c r="C27" s="7" t="s">
        <v>75</v>
      </c>
      <c r="D27" s="7" t="s">
        <v>76</v>
      </c>
      <c r="E27" s="16">
        <v>1000</v>
      </c>
      <c r="F27" s="7" t="s">
        <v>214</v>
      </c>
      <c r="G27" s="21" t="s">
        <v>215</v>
      </c>
      <c r="H27" s="7" t="s">
        <v>216</v>
      </c>
      <c r="I27" s="6" t="s">
        <v>74</v>
      </c>
      <c r="J27" s="3" t="str">
        <f>VLOOKUP(I27,'Endereços Ponta A'!$A$2:$E$29,2,TRUE)</f>
        <v>NIC.br
Avenida João Dias, 3163, Santo Amaro, São Paulo, SP
CEP.: 04723-003</v>
      </c>
      <c r="K27" s="4" t="str">
        <f>VLOOKUP(I27,'Endereços Ponta A'!$A$2:$E$29,3,TRUE)</f>
        <v>-23.645191,-46.7306499</v>
      </c>
      <c r="L27" s="3" t="str">
        <f>VLOOKUP(I27,'Endereços Ponta A'!$A$2:$E$29,4,TRUE)</f>
        <v>Nome: Rogério Herrera Mendonca
E-mail: rogerio@pop-sp.rnp.br
Tel.: (11) 3091-8901</v>
      </c>
      <c r="M27" s="4" t="str">
        <f>VLOOKUP(I27,'Endereços Ponta A'!$A$2:$E$29,5,TRUE)</f>
        <v>não informado</v>
      </c>
    </row>
    <row r="28" spans="1:13" ht="60" customHeight="1" x14ac:dyDescent="0.25">
      <c r="A28" s="16">
        <v>26</v>
      </c>
      <c r="B28" s="19" t="s">
        <v>73</v>
      </c>
      <c r="C28" s="7" t="s">
        <v>77</v>
      </c>
      <c r="D28" s="7" t="s">
        <v>78</v>
      </c>
      <c r="E28" s="16">
        <v>1000</v>
      </c>
      <c r="F28" s="7" t="s">
        <v>217</v>
      </c>
      <c r="G28" s="21" t="s">
        <v>218</v>
      </c>
      <c r="H28" s="7" t="s">
        <v>219</v>
      </c>
      <c r="I28" s="6" t="s">
        <v>74</v>
      </c>
      <c r="J28" s="3" t="str">
        <f>VLOOKUP(I28,'Endereços Ponta A'!$A$2:$E$29,2,TRUE)</f>
        <v>NIC.br
Avenida João Dias, 3163, Santo Amaro, São Paulo, SP
CEP.: 04723-003</v>
      </c>
      <c r="K28" s="4" t="str">
        <f>VLOOKUP(I28,'Endereços Ponta A'!$A$2:$E$29,3,TRUE)</f>
        <v>-23.645191,-46.7306499</v>
      </c>
      <c r="L28" s="3" t="str">
        <f>VLOOKUP(I28,'Endereços Ponta A'!$A$2:$E$29,4,TRUE)</f>
        <v>Nome: Rogério Herrera Mendonca
E-mail: rogerio@pop-sp.rnp.br
Tel.: (11) 3091-8901</v>
      </c>
      <c r="M28" s="4" t="str">
        <f>VLOOKUP(I28,'Endereços Ponta A'!$A$2:$E$29,5,TRUE)</f>
        <v>não informado</v>
      </c>
    </row>
    <row r="29" spans="1:13" ht="60" customHeight="1" x14ac:dyDescent="0.25">
      <c r="A29" s="16">
        <v>27</v>
      </c>
      <c r="B29" s="19" t="s">
        <v>73</v>
      </c>
      <c r="C29" s="7" t="s">
        <v>79</v>
      </c>
      <c r="D29" s="7" t="s">
        <v>80</v>
      </c>
      <c r="E29" s="16">
        <v>1000</v>
      </c>
      <c r="F29" s="7" t="s">
        <v>220</v>
      </c>
      <c r="G29" s="21" t="s">
        <v>221</v>
      </c>
      <c r="H29" s="7" t="s">
        <v>222</v>
      </c>
      <c r="I29" s="6" t="s">
        <v>68</v>
      </c>
      <c r="J29" s="3" t="str">
        <f>VLOOKUP(I29,'Endereços Ponta A'!$A$2:$E$29,2,TRUE)</f>
        <v>Lncc
Rua Lauro Müller, 455, Botafogo, Rio de Janeiro, RJ
CEP.: 22290-160</v>
      </c>
      <c r="K29" s="4" t="str">
        <f>VLOOKUP(I29,'Endereços Ponta A'!$A$2:$E$29,3,TRUE)</f>
        <v>-22.954072,-43.174311</v>
      </c>
      <c r="L29" s="3" t="str">
        <f>VLOOKUP(I29,'Endereços Ponta A'!$A$2:$E$29,4,TRUE)</f>
        <v>Nome: Pedro Henrique Diniz 
E-mail: pedro.diniz@rnp.br
Tel.: (21) 2141-7474</v>
      </c>
      <c r="M29" s="4" t="str">
        <f>VLOOKUP(I29,'Endereços Ponta A'!$A$2:$E$29,5,TRUE)</f>
        <v>004.079.233/0001-82</v>
      </c>
    </row>
    <row r="30" spans="1:13" ht="60" customHeight="1" x14ac:dyDescent="0.25">
      <c r="A30" s="19">
        <v>28</v>
      </c>
      <c r="B30" s="19" t="s">
        <v>73</v>
      </c>
      <c r="C30" s="58" t="s">
        <v>81</v>
      </c>
      <c r="D30" s="7" t="s">
        <v>82</v>
      </c>
      <c r="E30" s="19">
        <v>1000</v>
      </c>
      <c r="F30" s="7" t="s">
        <v>223</v>
      </c>
      <c r="G30" s="19" t="s">
        <v>224</v>
      </c>
      <c r="H30" s="56" t="s">
        <v>225</v>
      </c>
      <c r="I30" s="6" t="s">
        <v>74</v>
      </c>
      <c r="J30" s="3" t="str">
        <f>VLOOKUP(I30,'Endereços Ponta A'!$A$2:$E$29,2,TRUE)</f>
        <v>NIC.br
Avenida João Dias, 3163, Santo Amaro, São Paulo, SP
CEP.: 04723-003</v>
      </c>
      <c r="K30" s="4" t="str">
        <f>VLOOKUP(I30,'Endereços Ponta A'!$A$2:$E$29,3,TRUE)</f>
        <v>-23.645191,-46.7306499</v>
      </c>
      <c r="L30" s="3" t="str">
        <f>VLOOKUP(I30,'Endereços Ponta A'!$A$2:$E$29,4,TRUE)</f>
        <v>Nome: Rogério Herrera Mendonca
E-mail: rogerio@pop-sp.rnp.br
Tel.: (11) 3091-8901</v>
      </c>
      <c r="M30" s="4" t="str">
        <f>VLOOKUP(I30,'Endereços Ponta A'!$A$2:$E$29,5,TRUE)</f>
        <v>não informado</v>
      </c>
    </row>
    <row r="31" spans="1:13" ht="90" customHeight="1" x14ac:dyDescent="0.25">
      <c r="A31" s="19">
        <v>29</v>
      </c>
      <c r="B31" s="19" t="s">
        <v>83</v>
      </c>
      <c r="C31" s="58" t="s">
        <v>85</v>
      </c>
      <c r="D31" s="7" t="s">
        <v>86</v>
      </c>
      <c r="E31" s="19">
        <v>1000</v>
      </c>
      <c r="F31" s="7" t="s">
        <v>226</v>
      </c>
      <c r="G31" s="19" t="s">
        <v>227</v>
      </c>
      <c r="H31" s="56" t="s">
        <v>228</v>
      </c>
      <c r="I31" s="19" t="s">
        <v>84</v>
      </c>
      <c r="J31" s="3" t="str">
        <f>VLOOKUP(I31,'Endereços Ponta A'!$A$2:$E$29,2,TRUE)</f>
        <v>Ufmt
CPD (Gerência Internet)
Avenida Fernando Correa da Costa, 2.637, Boa Esperança, Cuiabá, MT
CEP.:  78060-900</v>
      </c>
      <c r="K31" s="4" t="str">
        <f>VLOOKUP(I31,'Endereços Ponta A'!$A$2:$E$29,3,TRUE)</f>
        <v>-15.617465,-56.069535</v>
      </c>
      <c r="L31" s="3" t="str">
        <f>VLOOKUP(I31,'Endereços Ponta A'!$A$2:$E$29,4,TRUE)</f>
        <v>Nome: Jean Caminha
E-mail: jean.caminha@pop-mt.rnp.br
Tels.: (65) 3615-8245 / (65) 98471-3671</v>
      </c>
      <c r="M31" s="4" t="str">
        <f>VLOOKUP(I31,'Endereços Ponta A'!$A$2:$E$29,5,TRUE)</f>
        <v>033.004.540/0001-00</v>
      </c>
    </row>
    <row r="32" spans="1:13" ht="60" customHeight="1" x14ac:dyDescent="0.25">
      <c r="A32" s="19">
        <v>30</v>
      </c>
      <c r="B32" s="19" t="s">
        <v>87</v>
      </c>
      <c r="C32" s="58" t="s">
        <v>89</v>
      </c>
      <c r="D32" s="7" t="s">
        <v>90</v>
      </c>
      <c r="E32" s="19">
        <v>1000</v>
      </c>
      <c r="F32" s="7" t="s">
        <v>229</v>
      </c>
      <c r="G32" s="19" t="s">
        <v>230</v>
      </c>
      <c r="H32" s="56" t="s">
        <v>231</v>
      </c>
      <c r="I32" s="19" t="s">
        <v>88</v>
      </c>
      <c r="J32" s="3" t="str">
        <f>VLOOKUP(I32,'Endereços Ponta A'!$A$2:$E$29,2,TRUE)</f>
        <v>UFG
Praça Universitária, s/n, Prédio da UFGNet, Escola de Engenharia, Goiânia, GO
CEP.: 74605-220</v>
      </c>
      <c r="K32" s="4" t="str">
        <f>VLOOKUP(I32,'Endereços Ponta A'!$A$2:$E$29,3,TRUE)</f>
        <v>-16.677372,-49.243683</v>
      </c>
      <c r="L32" s="3" t="str">
        <f>VLOOKUP(I32,'Endereços Ponta A'!$A$2:$E$29,4,TRUE)</f>
        <v>Nome: Daniel Stone
E-mails: stone@pop-go.rnp.br / stone@ufg.br
Tels.: (62) 3209-6002 / 3521-1330</v>
      </c>
      <c r="M32" s="4" t="str">
        <f>VLOOKUP(I32,'Endereços Ponta A'!$A$2:$E$29,5,TRUE)</f>
        <v>001.567.601/0001-43</v>
      </c>
    </row>
  </sheetData>
  <autoFilter ref="A2:M2" xr:uid="{4930A2CB-9302-461B-9386-2E0CCB0F0651}"/>
  <mergeCells count="1">
    <mergeCell ref="A1:M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3FE40DBF067FF488038228CE98A93E2" ma:contentTypeVersion="18" ma:contentTypeDescription="Crie um novo documento." ma:contentTypeScope="" ma:versionID="55a7827dc883c85903228e7b95a1f6fd">
  <xsd:schema xmlns:xsd="http://www.w3.org/2001/XMLSchema" xmlns:xs="http://www.w3.org/2001/XMLSchema" xmlns:p="http://schemas.microsoft.com/office/2006/metadata/properties" xmlns:ns2="d390a96d-db97-45e6-b709-fd37e83b62fb" xmlns:ns3="7d7f5f5d-fe7e-4cac-9b01-1bcee1fc4576" targetNamespace="http://schemas.microsoft.com/office/2006/metadata/properties" ma:root="true" ma:fieldsID="00158ab67b15cbca1d0c6ca4856720ce" ns2:_="" ns3:_="">
    <xsd:import namespace="d390a96d-db97-45e6-b709-fd37e83b62fb"/>
    <xsd:import namespace="7d7f5f5d-fe7e-4cac-9b01-1bcee1fc45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LengthInSecond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_Flow_SignoffStatu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90a96d-db97-45e6-b709-fd37e83b62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5c6d6704-c1be-48d0-823f-e0f8bcbfaa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Flow_SignoffStatus" ma:index="24" nillable="true" ma:displayName="Status de liberação" ma:internalName="Status_x0020_de_x0020_libera_x00e7__x00e3_o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7f5f5d-fe7e-4cac-9b01-1bcee1fc457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24811b23-b01e-4c3c-983c-f6819dbeee91}" ma:internalName="TaxCatchAll" ma:showField="CatchAllData" ma:web="7d7f5f5d-fe7e-4cac-9b01-1bcee1fc45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90a96d-db97-45e6-b709-fd37e83b62fb">
      <Terms xmlns="http://schemas.microsoft.com/office/infopath/2007/PartnerControls"/>
    </lcf76f155ced4ddcb4097134ff3c332f>
    <TaxCatchAll xmlns="7d7f5f5d-fe7e-4cac-9b01-1bcee1fc4576" xsi:nil="true"/>
    <SharedWithUsers xmlns="7d7f5f5d-fe7e-4cac-9b01-1bcee1fc4576">
      <UserInfo>
        <DisplayName>César Augusto Borges Fraga</DisplayName>
        <AccountId>12</AccountId>
        <AccountType/>
      </UserInfo>
      <UserInfo>
        <DisplayName>Alexander Pereira Victorino</DisplayName>
        <AccountId>72</AccountId>
        <AccountType/>
      </UserInfo>
    </SharedWithUsers>
    <_Flow_SignoffStatus xmlns="d390a96d-db97-45e6-b709-fd37e83b62f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AC64F3-27E3-4A59-8F04-3E424223C2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90a96d-db97-45e6-b709-fd37e83b62fb"/>
    <ds:schemaRef ds:uri="7d7f5f5d-fe7e-4cac-9b01-1bcee1fc45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C7F49C3-1B0B-408D-BE04-D136C9DC1D55}">
  <ds:schemaRefs>
    <ds:schemaRef ds:uri="http://schemas.microsoft.com/office/2006/metadata/properties"/>
    <ds:schemaRef ds:uri="http://schemas.microsoft.com/office/infopath/2007/PartnerControls"/>
    <ds:schemaRef ds:uri="d390a96d-db97-45e6-b709-fd37e83b62fb"/>
    <ds:schemaRef ds:uri="7d7f5f5d-fe7e-4cac-9b01-1bcee1fc4576"/>
  </ds:schemaRefs>
</ds:datastoreItem>
</file>

<file path=customXml/itemProps3.xml><?xml version="1.0" encoding="utf-8"?>
<ds:datastoreItem xmlns:ds="http://schemas.openxmlformats.org/officeDocument/2006/customXml" ds:itemID="{52AAB04C-1CAE-4C8C-9743-847C4309A91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Formato da proposta</vt:lpstr>
      <vt:lpstr>Endereços Ponta A</vt:lpstr>
      <vt:lpstr>Endereços Ponta 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2026-04-16T11:19:04Z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0x010100F3FE40DBF067FF488038228CE98A93E2</vt:lpwstr>
  </property>
  <property fmtid="{D5CDD505-2E9C-101B-9397-08002B2CF9AE}" pid="3" name="MediaServiceImageTags">
    <vt:lpwstr/>
  </property>
</Properties>
</file>