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BDE003E-4CA7-4655-8C17-D945F8CEA3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/>
  <c r="J8" i="4"/>
  <c r="J9" i="4"/>
  <c r="J4" i="4"/>
  <c r="H5" i="4"/>
  <c r="H6" i="4"/>
  <c r="H7" i="4"/>
  <c r="H8" i="4"/>
  <c r="H9" i="4"/>
  <c r="H4" i="4"/>
  <c r="W5" i="4"/>
  <c r="W6" i="4"/>
  <c r="W7" i="4"/>
  <c r="W8" i="4"/>
  <c r="W9" i="4"/>
  <c r="W4" i="4"/>
  <c r="L4" i="4"/>
  <c r="L5" i="4"/>
  <c r="L6" i="4"/>
  <c r="M7" i="4"/>
  <c r="L7" i="4"/>
  <c r="M4" i="4" l="1"/>
  <c r="M6" i="4"/>
  <c r="M5" i="4"/>
  <c r="L8" i="4" l="1"/>
  <c r="L9" i="4"/>
  <c r="M9" i="4"/>
  <c r="M8" i="4" l="1"/>
  <c r="J3" i="3"/>
  <c r="K3" i="3"/>
  <c r="L3" i="3"/>
  <c r="M3" i="3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</calcChain>
</file>

<file path=xl/sharedStrings.xml><?xml version="1.0" encoding="utf-8"?>
<sst xmlns="http://schemas.openxmlformats.org/spreadsheetml/2006/main" count="132" uniqueCount="85">
  <si>
    <t>Formato da proposta</t>
  </si>
  <si>
    <t>Ponta A</t>
  </si>
  <si>
    <t>Ponta B</t>
  </si>
  <si>
    <t>Parâmetros técnicos (Preenchimento obrigatório)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</si>
  <si>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</si>
  <si>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</si>
  <si>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</si>
  <si>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</si>
  <si>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</si>
  <si>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</si>
  <si>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</si>
  <si>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</si>
  <si>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</si>
  <si>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</si>
  <si>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</si>
  <si>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</si>
  <si>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</si>
  <si>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</si>
  <si>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</si>
  <si>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</si>
  <si>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</si>
  <si>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</si>
  <si>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</si>
  <si>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</si>
  <si>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</si>
  <si>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Parâmetros técnicos de desempenho mínimos aceitos pela RNP (conforme termo de referência)</t>
  </si>
  <si>
    <t>Entre 95,0% e 100,0%</t>
  </si>
  <si>
    <t>Circuito Metroethernet</t>
  </si>
  <si>
    <t>Fibra óptica</t>
  </si>
  <si>
    <t>Fibra óptica + Enlace de rádio de frequência licenciada</t>
  </si>
  <si>
    <t>Enlace de rádio de frequência licenciada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</si>
  <si>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</si>
  <si>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</si>
  <si>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</si>
  <si>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</si>
  <si>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</si>
  <si>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</si>
  <si>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</si>
  <si>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</si>
  <si>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</si>
  <si>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</si>
  <si>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</si>
  <si>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PoP-MG</t>
  </si>
  <si>
    <t>Ufmg
Avenida Antônio Carlos, 6627, Prédio do ICEx, 3º andar, Sala 3050, Cidade Universitária, Pampulha, Belo Horizonte, MG
CEP.: 31270-901</t>
  </si>
  <si>
    <t>-19.870103,-43.961459</t>
  </si>
  <si>
    <t>Nome: Marcelo Oliveira
E-mail: marcelo.oliveira@rnp.br
Tel.: (31) 3409-5829</t>
  </si>
  <si>
    <t>017.217.985/0001-04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</si>
  <si>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</si>
  <si>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</si>
  <si>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</si>
  <si>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</si>
  <si>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</si>
  <si>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</si>
  <si>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MG</t>
  </si>
  <si>
    <t xml:space="preserve">Laboratório Nacional de Astrofísica (LNA) </t>
  </si>
  <si>
    <t>Observatório do Pico dos Dias</t>
  </si>
  <si>
    <t>Estrada Observatorio S/N - Brasópolis - MG</t>
  </si>
  <si>
    <t>-22.534566, -45.583194</t>
  </si>
  <si>
    <t>Nome: Ivanildo Farias Santiago - E-mail: ivanildo@lna.br - Tel: (35 )3629-8142</t>
  </si>
  <si>
    <t xml:space="preserve">Universidade Federal de Minas Gerais (UFMG) </t>
  </si>
  <si>
    <t>Campus Caeté - Observatório Astronômico Frei Rosário</t>
  </si>
  <si>
    <t>Serra Da Piedade S/N - Caeté - MG</t>
  </si>
  <si>
    <t>-19.822836, -43.679001</t>
  </si>
  <si>
    <t>Nome: Renato Las Casas - E-mail: renato@fisica.ufmg.br - Tel: (31 )3409-6643/5679</t>
  </si>
  <si>
    <t xml:space="preserve">Universidade Federal de Viçosa (UFV) </t>
  </si>
  <si>
    <t>Central de Experimentação, Pesquisa e Extensão do Triângulo Mineiro</t>
  </si>
  <si>
    <t>Rodovia Mgt 154 Km 27 - Capinópolis - MG</t>
  </si>
  <si>
    <t>-18.7219929,-49.5562551</t>
  </si>
  <si>
    <t>Nome: Fabiano Mario Fialho - E-mail: fabiano@ufv.br - Tel: (31 )3899-2524</t>
  </si>
  <si>
    <t xml:space="preserve">Universidade Federal dos Vales do Jequitinhonha e Mucuri (UFVJM) </t>
  </si>
  <si>
    <t>Fazenda Experimental Rio Manso</t>
  </si>
  <si>
    <t>Rodovia Mgt 367 S/N - Couto de Magalhães Minas - MG</t>
  </si>
  <si>
    <t>-18.079210, -43.457211</t>
  </si>
  <si>
    <t>Nome: Leandro Carvalho Leal - E-mail: leandro.leal@ufvjm.edu.br - Tel: (38 )9924-7274</t>
  </si>
  <si>
    <t xml:space="preserve">Instituto Federal de Educação Ciência e Tecnologia do Norte de Minas Gerais (IFNMG) </t>
  </si>
  <si>
    <t>Campus Almenara</t>
  </si>
  <si>
    <t>Campus Arinos</t>
  </si>
  <si>
    <t>Rodovia Br - 367 S/N - Almenara - MG</t>
  </si>
  <si>
    <t>Rodovia Mg - 202 Km 407 - Arinos - MG</t>
  </si>
  <si>
    <t>-16.229187, -40.743340</t>
  </si>
  <si>
    <t>-15.921570, -46.136446</t>
  </si>
  <si>
    <t>Nome: Jose Francisco Nogueira De Barros - E-mail: francisco.barros@ifnmg.edu.br - Tel: (33 )8800-7714</t>
  </si>
  <si>
    <t>Nome: Edmilson Tadeu Cassani - E-mail: dg.arinos@ifnmg.edu.br - Tel: (38 )91315899</t>
  </si>
  <si>
    <t>Valores em R$ com impostos para contrato de 24 meses</t>
  </si>
  <si>
    <t xml:space="preserve"> 0,10% e 0,00%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</si>
</sst>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7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21875" defaultRowHeight="30" customHeight="1" x14ac:dyDescent="0.3"/>
  <cols>
    <col min="1" max="1" width="15.77734375" style="31" customWidth="1"/>
    <col min="2" max="2" width="15.77734375" style="32" customWidth="1"/>
    <col min="3" max="3" width="20.77734375" style="29" customWidth="1"/>
    <col min="4" max="4" width="60.77734375" style="33" customWidth="1"/>
    <col min="5" max="5" width="70.77734375" style="33" customWidth="1"/>
    <col min="6" max="6" width="20.77734375" style="33" customWidth="1"/>
    <col min="7" max="7" width="30.77734375" style="33" customWidth="1"/>
    <col min="8" max="8" width="15.77734375" style="43" customWidth="1"/>
    <col min="9" max="9" width="50.77734375" style="33" customWidth="1"/>
    <col min="10" max="10" width="15.77734375" style="43" customWidth="1"/>
    <col min="11" max="11" width="30.77734375" style="43" customWidth="1"/>
    <col min="12" max="13" width="15.77734375" style="43" customWidth="1"/>
    <col min="14" max="16" width="30.77734375" style="33" customWidth="1"/>
    <col min="17" max="17" width="40.77734375" style="33" customWidth="1"/>
    <col min="18" max="18" width="30.77734375" style="33" customWidth="1"/>
    <col min="19" max="23" width="20.77734375" style="29" customWidth="1"/>
    <col min="24" max="16384" width="9.21875" style="29"/>
  </cols>
  <sheetData>
    <row r="1" spans="1:23" ht="18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s="9" customFormat="1" ht="18" customHeight="1" x14ac:dyDescent="0.3">
      <c r="A2" s="54" t="s">
        <v>1</v>
      </c>
      <c r="B2" s="54"/>
      <c r="C2" s="54"/>
      <c r="D2" s="54" t="s">
        <v>2</v>
      </c>
      <c r="E2" s="54"/>
      <c r="F2" s="55" t="s">
        <v>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  <c r="U2" s="55" t="s">
        <v>83</v>
      </c>
      <c r="V2" s="56"/>
      <c r="W2" s="56"/>
    </row>
    <row r="3" spans="1:23" s="9" customFormat="1" ht="26.4" x14ac:dyDescent="0.3">
      <c r="A3" s="36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1" t="s">
        <v>10</v>
      </c>
      <c r="H3" s="10" t="s">
        <v>11</v>
      </c>
      <c r="I3" s="11" t="s">
        <v>12</v>
      </c>
      <c r="J3" s="10" t="s">
        <v>11</v>
      </c>
      <c r="K3" s="11" t="s">
        <v>13</v>
      </c>
      <c r="L3" s="10" t="s">
        <v>11</v>
      </c>
      <c r="M3" s="10" t="s">
        <v>14</v>
      </c>
      <c r="N3" s="11" t="s">
        <v>15</v>
      </c>
      <c r="O3" s="11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</row>
    <row r="4" spans="1:23" ht="30" customHeight="1" x14ac:dyDescent="0.3">
      <c r="A4" s="30">
        <v>1</v>
      </c>
      <c r="B4" s="6" t="s">
        <v>53</v>
      </c>
      <c r="C4" s="6" t="s">
        <v>42</v>
      </c>
      <c r="D4" s="1" t="s">
        <v>54</v>
      </c>
      <c r="E4" s="8" t="s">
        <v>55</v>
      </c>
      <c r="F4" s="42">
        <v>1000</v>
      </c>
      <c r="G4" s="44"/>
      <c r="H4" s="42">
        <f>IF(G4="Circuito Metroethernet",10,0)</f>
        <v>0</v>
      </c>
      <c r="I4" s="34"/>
      <c r="J4" s="45">
        <f>IF(I4="Fibra óptica", 10,IF(I4="Fibra óptica + Enlace de rádio de frequência licenciada",8,IF(I4="Enlace de rádio de frequência licenciada",5,0)))</f>
        <v>0</v>
      </c>
      <c r="K4" s="46"/>
      <c r="L4" s="47">
        <f>IF(K4="Sim, em ambas as pontas",5,IF(K4="Sim, apenas na ponta do PoP",3,IF(K4="Sim, apenas na ponta do Campus",2,IF(K4="Não",1,0))))</f>
        <v>0</v>
      </c>
      <c r="M4" s="47">
        <f>SUM(H4,J4,L4)</f>
        <v>0</v>
      </c>
      <c r="N4" s="34"/>
      <c r="O4" s="34"/>
      <c r="P4" s="39"/>
      <c r="Q4" s="40"/>
      <c r="R4" s="39"/>
      <c r="S4" s="40"/>
      <c r="T4" s="40"/>
      <c r="U4" s="35">
        <v>0</v>
      </c>
      <c r="V4" s="35">
        <v>0</v>
      </c>
      <c r="W4" s="34">
        <f>(U4*24)+V4</f>
        <v>0</v>
      </c>
    </row>
    <row r="5" spans="1:23" ht="30" customHeight="1" x14ac:dyDescent="0.3">
      <c r="A5" s="30">
        <v>2</v>
      </c>
      <c r="B5" s="6" t="s">
        <v>53</v>
      </c>
      <c r="C5" s="6" t="s">
        <v>42</v>
      </c>
      <c r="D5" s="1" t="s">
        <v>59</v>
      </c>
      <c r="E5" s="8" t="s">
        <v>60</v>
      </c>
      <c r="F5" s="42">
        <v>1000</v>
      </c>
      <c r="G5" s="44"/>
      <c r="H5" s="42">
        <f t="shared" ref="H5:H9" si="0">IF(G5="Circuito Metroethernet",10,0)</f>
        <v>0</v>
      </c>
      <c r="I5" s="34"/>
      <c r="J5" s="45">
        <f t="shared" ref="J5:J9" si="1">IF(I5="Fibra óptica", 10,IF(I5="Fibra óptica + Enlace de rádio de frequência licenciada",8,IF(I5="Enlace de rádio de frequência licenciada",5,0)))</f>
        <v>0</v>
      </c>
      <c r="K5" s="46"/>
      <c r="L5" s="47">
        <f t="shared" ref="L5:L9" si="2">IF(K5="Sim, em ambas as pontas",5,IF(K5="Sim, apenas na ponta do PoP",3,IF(K5="Sim, apenas na ponta do Campus",2,IF(K5="Não",1,0))))</f>
        <v>0</v>
      </c>
      <c r="M5" s="47">
        <f t="shared" ref="M5:M9" si="3">SUM(H5,J5,L5)</f>
        <v>0</v>
      </c>
      <c r="N5" s="34"/>
      <c r="O5" s="34"/>
      <c r="P5" s="39"/>
      <c r="Q5" s="40"/>
      <c r="R5" s="39"/>
      <c r="S5" s="40"/>
      <c r="T5" s="40"/>
      <c r="U5" s="35">
        <v>0</v>
      </c>
      <c r="V5" s="35">
        <v>0</v>
      </c>
      <c r="W5" s="34">
        <f t="shared" ref="W5:W9" si="4">(U5*24)+V5</f>
        <v>0</v>
      </c>
    </row>
    <row r="6" spans="1:23" ht="30" customHeight="1" x14ac:dyDescent="0.3">
      <c r="A6" s="30">
        <v>3</v>
      </c>
      <c r="B6" s="6" t="s">
        <v>53</v>
      </c>
      <c r="C6" s="6" t="s">
        <v>42</v>
      </c>
      <c r="D6" s="1" t="s">
        <v>64</v>
      </c>
      <c r="E6" s="8" t="s">
        <v>65</v>
      </c>
      <c r="F6" s="42">
        <v>1000</v>
      </c>
      <c r="G6" s="44"/>
      <c r="H6" s="42">
        <f t="shared" si="0"/>
        <v>0</v>
      </c>
      <c r="I6" s="34"/>
      <c r="J6" s="45">
        <f t="shared" si="1"/>
        <v>0</v>
      </c>
      <c r="K6" s="46"/>
      <c r="L6" s="47">
        <f t="shared" si="2"/>
        <v>0</v>
      </c>
      <c r="M6" s="47">
        <f t="shared" si="3"/>
        <v>0</v>
      </c>
      <c r="N6" s="34"/>
      <c r="O6" s="34"/>
      <c r="P6" s="39"/>
      <c r="Q6" s="40"/>
      <c r="R6" s="39"/>
      <c r="S6" s="40"/>
      <c r="T6" s="40"/>
      <c r="U6" s="35">
        <v>0</v>
      </c>
      <c r="V6" s="35">
        <v>0</v>
      </c>
      <c r="W6" s="34">
        <f t="shared" si="4"/>
        <v>0</v>
      </c>
    </row>
    <row r="7" spans="1:23" ht="30" customHeight="1" x14ac:dyDescent="0.3">
      <c r="A7" s="30">
        <v>4</v>
      </c>
      <c r="B7" s="6" t="s">
        <v>53</v>
      </c>
      <c r="C7" s="6" t="s">
        <v>42</v>
      </c>
      <c r="D7" s="1" t="s">
        <v>69</v>
      </c>
      <c r="E7" s="8" t="s">
        <v>70</v>
      </c>
      <c r="F7" s="42">
        <v>1000</v>
      </c>
      <c r="G7" s="44"/>
      <c r="H7" s="42">
        <f t="shared" si="0"/>
        <v>0</v>
      </c>
      <c r="I7" s="34"/>
      <c r="J7" s="45">
        <f t="shared" si="1"/>
        <v>0</v>
      </c>
      <c r="K7" s="46"/>
      <c r="L7" s="47">
        <f t="shared" si="2"/>
        <v>0</v>
      </c>
      <c r="M7" s="47">
        <f t="shared" si="3"/>
        <v>0</v>
      </c>
      <c r="N7" s="34"/>
      <c r="O7" s="34"/>
      <c r="P7" s="39"/>
      <c r="Q7" s="40"/>
      <c r="R7" s="39"/>
      <c r="S7" s="40"/>
      <c r="T7" s="40"/>
      <c r="U7" s="35">
        <v>0</v>
      </c>
      <c r="V7" s="35">
        <v>0</v>
      </c>
      <c r="W7" s="34">
        <f t="shared" si="4"/>
        <v>0</v>
      </c>
    </row>
    <row r="8" spans="1:23" ht="30" customHeight="1" x14ac:dyDescent="0.3">
      <c r="A8" s="30">
        <v>5</v>
      </c>
      <c r="B8" s="6" t="s">
        <v>53</v>
      </c>
      <c r="C8" s="6" t="s">
        <v>42</v>
      </c>
      <c r="D8" s="1" t="s">
        <v>74</v>
      </c>
      <c r="E8" s="8" t="s">
        <v>75</v>
      </c>
      <c r="F8" s="42">
        <v>1000</v>
      </c>
      <c r="G8" s="44"/>
      <c r="H8" s="42">
        <f t="shared" si="0"/>
        <v>0</v>
      </c>
      <c r="I8" s="34"/>
      <c r="J8" s="45">
        <f t="shared" si="1"/>
        <v>0</v>
      </c>
      <c r="K8" s="46"/>
      <c r="L8" s="47">
        <f t="shared" si="2"/>
        <v>0</v>
      </c>
      <c r="M8" s="47">
        <f t="shared" si="3"/>
        <v>0</v>
      </c>
      <c r="N8" s="34"/>
      <c r="O8" s="34"/>
      <c r="P8" s="39"/>
      <c r="Q8" s="40"/>
      <c r="R8" s="39"/>
      <c r="S8" s="40"/>
      <c r="T8" s="40"/>
      <c r="U8" s="35">
        <v>0</v>
      </c>
      <c r="V8" s="35">
        <v>0</v>
      </c>
      <c r="W8" s="34">
        <f t="shared" si="4"/>
        <v>0</v>
      </c>
    </row>
    <row r="9" spans="1:23" ht="30" customHeight="1" x14ac:dyDescent="0.3">
      <c r="A9" s="30">
        <v>6</v>
      </c>
      <c r="B9" s="6" t="s">
        <v>53</v>
      </c>
      <c r="C9" s="6" t="s">
        <v>42</v>
      </c>
      <c r="D9" s="1" t="s">
        <v>74</v>
      </c>
      <c r="E9" s="8" t="s">
        <v>76</v>
      </c>
      <c r="F9" s="42">
        <v>1000</v>
      </c>
      <c r="G9" s="44"/>
      <c r="H9" s="42">
        <f t="shared" si="0"/>
        <v>0</v>
      </c>
      <c r="I9" s="34"/>
      <c r="J9" s="45">
        <f t="shared" si="1"/>
        <v>0</v>
      </c>
      <c r="K9" s="46"/>
      <c r="L9" s="47">
        <f t="shared" si="2"/>
        <v>0</v>
      </c>
      <c r="M9" s="47">
        <f t="shared" si="3"/>
        <v>0</v>
      </c>
      <c r="N9" s="34"/>
      <c r="O9" s="34"/>
      <c r="P9" s="39"/>
      <c r="Q9" s="40"/>
      <c r="R9" s="39"/>
      <c r="S9" s="40"/>
      <c r="T9" s="40"/>
      <c r="U9" s="35">
        <v>0</v>
      </c>
      <c r="V9" s="35">
        <v>0</v>
      </c>
      <c r="W9" s="34">
        <f t="shared" si="4"/>
        <v>0</v>
      </c>
    </row>
    <row r="10" spans="1:23" ht="30" customHeight="1" x14ac:dyDescent="0.3">
      <c r="S10" s="33"/>
      <c r="T10" s="33"/>
    </row>
    <row r="11" spans="1:23" ht="30" customHeight="1" x14ac:dyDescent="0.3">
      <c r="A11" s="48" t="s">
        <v>25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18">
        <v>90</v>
      </c>
      <c r="Q11" s="17">
        <v>0.996</v>
      </c>
      <c r="R11" s="18">
        <v>50</v>
      </c>
      <c r="S11" s="19" t="s">
        <v>84</v>
      </c>
      <c r="T11" s="17" t="s">
        <v>26</v>
      </c>
    </row>
    <row r="537" spans="1:1" ht="30" customHeight="1" x14ac:dyDescent="0.3">
      <c r="A537" s="41" t="s">
        <v>27</v>
      </c>
    </row>
    <row r="538" spans="1:1" ht="30" customHeight="1" x14ac:dyDescent="0.3">
      <c r="A538" s="41" t="s">
        <v>28</v>
      </c>
    </row>
    <row r="539" spans="1:1" ht="30" customHeight="1" x14ac:dyDescent="0.3">
      <c r="A539" s="41" t="s">
        <v>29</v>
      </c>
    </row>
    <row r="540" spans="1:1" ht="30" customHeight="1" x14ac:dyDescent="0.3">
      <c r="A540" s="41" t="s">
        <v>30</v>
      </c>
    </row>
    <row r="541" spans="1:1" ht="30" customHeight="1" x14ac:dyDescent="0.3">
      <c r="A541" s="41" t="s">
        <v>31</v>
      </c>
    </row>
    <row r="542" spans="1:1" ht="30" customHeight="1" x14ac:dyDescent="0.3">
      <c r="A542" s="41" t="s">
        <v>32</v>
      </c>
    </row>
    <row r="543" spans="1:1" ht="30" customHeight="1" x14ac:dyDescent="0.3">
      <c r="A543" s="41" t="s">
        <v>33</v>
      </c>
    </row>
    <row r="544" spans="1:1" ht="30" customHeight="1" x14ac:dyDescent="0.3">
      <c r="A544" s="41" t="s">
        <v>34</v>
      </c>
    </row>
    <row r="545" spans="1:1" ht="30" customHeight="1" x14ac:dyDescent="0.3">
      <c r="A545" s="41" t="s">
        <v>35</v>
      </c>
    </row>
    <row r="546" spans="1:1" ht="30" customHeight="1" x14ac:dyDescent="0.3">
      <c r="A546" s="41" t="s">
        <v>36</v>
      </c>
    </row>
    <row r="547" spans="1:1" ht="30" customHeight="1" x14ac:dyDescent="0.3">
      <c r="A547" s="41" t="s">
        <v>37</v>
      </c>
    </row>
  </sheetData>
  <autoFilter ref="A3:U3" xr:uid="{CD43AC81-2875-43F0-9246-6A1A3DF5707C}"/>
  <mergeCells count="6">
    <mergeCell ref="A11:O11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9" xr:uid="{4AB49BDE-0E34-41CF-9E87-C2D18489BDA8}">
      <formula1>$A$541:$A$543</formula1>
    </dataValidation>
    <dataValidation type="list" allowBlank="1" showInputMessage="1" showErrorMessage="1" sqref="K4:K9" xr:uid="{2188B726-E15C-473A-9D34-B23FC81DF2B6}">
      <formula1>$A$544:$A$547</formula1>
    </dataValidation>
    <dataValidation type="list" allowBlank="1" showInputMessage="1" showErrorMessage="1" sqref="G4:G9" xr:uid="{5D054848-2BA2-4EA2-8252-0B3AA4E75797}">
      <formula1>$A$537:$A$537</formula1>
    </dataValidation>
    <dataValidation type="list" allowBlank="1" showInputMessage="1" showErrorMessage="1" sqref="I4:I9" xr:uid="{00000000-0002-0000-0000-000000000000}">
      <formula1>$A$538:$A$540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21875" defaultRowHeight="70.2" customHeight="1" x14ac:dyDescent="0.25"/>
  <cols>
    <col min="1" max="1" width="20.77734375" style="5" customWidth="1"/>
    <col min="2" max="2" width="40.77734375" style="5" customWidth="1"/>
    <col min="3" max="3" width="30.77734375" style="27" customWidth="1"/>
    <col min="4" max="4" width="40.77734375" style="5" customWidth="1"/>
    <col min="5" max="5" width="20.77734375" style="5" customWidth="1"/>
    <col min="6" max="16384" width="9.21875" style="5"/>
  </cols>
  <sheetData>
    <row r="1" spans="1:5" ht="30" customHeight="1" x14ac:dyDescent="0.25">
      <c r="A1" s="12" t="s">
        <v>6</v>
      </c>
      <c r="B1" s="13" t="s">
        <v>38</v>
      </c>
      <c r="C1" s="25" t="s">
        <v>39</v>
      </c>
      <c r="D1" s="13" t="s">
        <v>40</v>
      </c>
      <c r="E1" s="12" t="s">
        <v>41</v>
      </c>
    </row>
    <row r="2" spans="1:5" ht="79.95" customHeight="1" x14ac:dyDescent="0.25">
      <c r="A2" s="2" t="s">
        <v>42</v>
      </c>
      <c r="B2" s="3" t="s">
        <v>43</v>
      </c>
      <c r="C2" s="26" t="s">
        <v>44</v>
      </c>
      <c r="D2" s="3" t="s">
        <v>45</v>
      </c>
      <c r="E2" s="4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21875" defaultRowHeight="13.2" x14ac:dyDescent="0.3"/>
  <cols>
    <col min="1" max="2" width="10.77734375" style="9" customWidth="1"/>
    <col min="3" max="3" width="40.77734375" style="37" customWidth="1"/>
    <col min="4" max="4" width="40.77734375" style="9" customWidth="1"/>
    <col min="5" max="5" width="30.77734375" style="9" customWidth="1"/>
    <col min="6" max="6" width="50.77734375" style="15" customWidth="1"/>
    <col min="7" max="7" width="40.77734375" style="24" customWidth="1"/>
    <col min="8" max="8" width="40.77734375" style="15" customWidth="1"/>
    <col min="9" max="9" width="20.77734375" style="14" customWidth="1"/>
    <col min="10" max="10" width="50.77734375" style="15" customWidth="1"/>
    <col min="11" max="11" width="30.77734375" style="24" customWidth="1"/>
    <col min="12" max="12" width="50.77734375" style="15" customWidth="1"/>
    <col min="13" max="13" width="20.77734375" style="38" customWidth="1"/>
    <col min="14" max="16384" width="9.21875" style="9"/>
  </cols>
  <sheetData>
    <row r="1" spans="1:13" ht="29.25" customHeight="1" x14ac:dyDescent="0.3">
      <c r="A1" s="58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" customHeight="1" x14ac:dyDescent="0.3">
      <c r="A2" s="12" t="s">
        <v>48</v>
      </c>
      <c r="B2" s="12" t="s">
        <v>5</v>
      </c>
      <c r="C2" s="13" t="s">
        <v>7</v>
      </c>
      <c r="D2" s="59" t="s">
        <v>8</v>
      </c>
      <c r="E2" s="12" t="s">
        <v>49</v>
      </c>
      <c r="F2" s="20" t="s">
        <v>50</v>
      </c>
      <c r="G2" s="22" t="s">
        <v>51</v>
      </c>
      <c r="H2" s="13" t="s">
        <v>52</v>
      </c>
      <c r="I2" s="12" t="s">
        <v>6</v>
      </c>
      <c r="J2" s="13" t="s">
        <v>38</v>
      </c>
      <c r="K2" s="25" t="s">
        <v>39</v>
      </c>
      <c r="L2" s="13" t="s">
        <v>40</v>
      </c>
      <c r="M2" s="12" t="s">
        <v>41</v>
      </c>
    </row>
    <row r="3" spans="1:13" ht="66" x14ac:dyDescent="0.3">
      <c r="A3" s="16">
        <v>1</v>
      </c>
      <c r="B3" s="21" t="s">
        <v>53</v>
      </c>
      <c r="C3" s="7" t="s">
        <v>54</v>
      </c>
      <c r="D3" s="60" t="s">
        <v>55</v>
      </c>
      <c r="E3" s="7">
        <v>1000</v>
      </c>
      <c r="F3" s="7" t="s">
        <v>56</v>
      </c>
      <c r="G3" s="23" t="s">
        <v>57</v>
      </c>
      <c r="H3" s="7" t="s">
        <v>58</v>
      </c>
      <c r="I3" s="6" t="s">
        <v>42</v>
      </c>
      <c r="J3" s="3" t="str">
        <f>VLOOKUP(I3,'Endereços Ponta A'!$A$2:$E$2,2,TRUE)</f>
        <v>Ufmg
Avenida Antônio Carlos, 6627, Prédio do ICEx, 3º andar, Sala 3050, Cidade Universitária, Pampulha, Belo Horizonte, MG
CEP.: 31270-901</v>
      </c>
      <c r="K3" s="28" t="str">
        <f>VLOOKUP(I3,'Endereços Ponta A'!$A$2:$E$2,3,TRUE)</f>
        <v>-19.870103,-43.961459</v>
      </c>
      <c r="L3" s="3" t="str">
        <f>VLOOKUP(I3,'Endereços Ponta A'!$A$2:$E$2,4,TRUE)</f>
        <v>Nome: Marcelo Oliveira
E-mail: marcelo.oliveira@rnp.br
Tel.: (31) 3409-5829</v>
      </c>
      <c r="M3" s="4" t="str">
        <f>VLOOKUP(I3,'Endereços Ponta A'!$A$2:$E$2,5,TRUE)</f>
        <v>017.217.985/0001-04</v>
      </c>
    </row>
    <row r="4" spans="1:13" ht="66" x14ac:dyDescent="0.3">
      <c r="A4" s="16">
        <v>2</v>
      </c>
      <c r="B4" s="21" t="s">
        <v>53</v>
      </c>
      <c r="C4" s="7" t="s">
        <v>59</v>
      </c>
      <c r="D4" s="60" t="s">
        <v>60</v>
      </c>
      <c r="E4" s="7">
        <v>1000</v>
      </c>
      <c r="F4" s="7" t="s">
        <v>61</v>
      </c>
      <c r="G4" s="23" t="s">
        <v>62</v>
      </c>
      <c r="H4" s="7" t="s">
        <v>63</v>
      </c>
      <c r="I4" s="6" t="s">
        <v>42</v>
      </c>
      <c r="J4" s="3" t="str">
        <f>VLOOKUP(I4,'Endereços Ponta A'!$A$2:$E$2,2,TRUE)</f>
        <v>Ufmg
Avenida Antônio Carlos, 6627, Prédio do ICEx, 3º andar, Sala 3050, Cidade Universitária, Pampulha, Belo Horizonte, MG
CEP.: 31270-901</v>
      </c>
      <c r="K4" s="28" t="str">
        <f>VLOOKUP(I4,'Endereços Ponta A'!$A$2:$E$2,3,TRUE)</f>
        <v>-19.870103,-43.961459</v>
      </c>
      <c r="L4" s="3" t="str">
        <f>VLOOKUP(I4,'Endereços Ponta A'!$A$2:$E$2,4,TRUE)</f>
        <v>Nome: Marcelo Oliveira
E-mail: marcelo.oliveira@rnp.br
Tel.: (31) 3409-5829</v>
      </c>
      <c r="M4" s="4" t="str">
        <f>VLOOKUP(I4,'Endereços Ponta A'!$A$2:$E$2,5,TRUE)</f>
        <v>017.217.985/0001-04</v>
      </c>
    </row>
    <row r="5" spans="1:13" ht="66" x14ac:dyDescent="0.3">
      <c r="A5" s="16">
        <v>3</v>
      </c>
      <c r="B5" s="21" t="s">
        <v>53</v>
      </c>
      <c r="C5" s="7" t="s">
        <v>64</v>
      </c>
      <c r="D5" s="60" t="s">
        <v>65</v>
      </c>
      <c r="E5" s="7">
        <v>1000</v>
      </c>
      <c r="F5" s="7" t="s">
        <v>66</v>
      </c>
      <c r="G5" s="23" t="s">
        <v>67</v>
      </c>
      <c r="H5" s="7" t="s">
        <v>68</v>
      </c>
      <c r="I5" s="6" t="s">
        <v>42</v>
      </c>
      <c r="J5" s="3" t="str">
        <f>VLOOKUP(I5,'Endereços Ponta A'!$A$2:$E$2,2,TRUE)</f>
        <v>Ufmg
Avenida Antônio Carlos, 6627, Prédio do ICEx, 3º andar, Sala 3050, Cidade Universitária, Pampulha, Belo Horizonte, MG
CEP.: 31270-901</v>
      </c>
      <c r="K5" s="28" t="str">
        <f>VLOOKUP(I5,'Endereços Ponta A'!$A$2:$E$2,3,TRUE)</f>
        <v>-19.870103,-43.961459</v>
      </c>
      <c r="L5" s="3" t="str">
        <f>VLOOKUP(I5,'Endereços Ponta A'!$A$2:$E$2,4,TRUE)</f>
        <v>Nome: Marcelo Oliveira
E-mail: marcelo.oliveira@rnp.br
Tel.: (31) 3409-5829</v>
      </c>
      <c r="M5" s="4" t="str">
        <f>VLOOKUP(I5,'Endereços Ponta A'!$A$2:$E$2,5,TRUE)</f>
        <v>017.217.985/0001-04</v>
      </c>
    </row>
    <row r="6" spans="1:13" ht="66" x14ac:dyDescent="0.3">
      <c r="A6" s="16">
        <v>4</v>
      </c>
      <c r="B6" s="21" t="s">
        <v>53</v>
      </c>
      <c r="C6" s="7" t="s">
        <v>69</v>
      </c>
      <c r="D6" s="60" t="s">
        <v>70</v>
      </c>
      <c r="E6" s="7">
        <v>1000</v>
      </c>
      <c r="F6" s="7" t="s">
        <v>71</v>
      </c>
      <c r="G6" s="23" t="s">
        <v>72</v>
      </c>
      <c r="H6" s="7" t="s">
        <v>73</v>
      </c>
      <c r="I6" s="6" t="s">
        <v>42</v>
      </c>
      <c r="J6" s="3" t="str">
        <f>VLOOKUP(I6,'Endereços Ponta A'!$A$2:$E$2,2,TRUE)</f>
        <v>Ufmg
Avenida Antônio Carlos, 6627, Prédio do ICEx, 3º andar, Sala 3050, Cidade Universitária, Pampulha, Belo Horizonte, MG
CEP.: 31270-901</v>
      </c>
      <c r="K6" s="28" t="str">
        <f>VLOOKUP(I6,'Endereços Ponta A'!$A$2:$E$2,3,TRUE)</f>
        <v>-19.870103,-43.961459</v>
      </c>
      <c r="L6" s="3" t="str">
        <f>VLOOKUP(I6,'Endereços Ponta A'!$A$2:$E$2,4,TRUE)</f>
        <v>Nome: Marcelo Oliveira
E-mail: marcelo.oliveira@rnp.br
Tel.: (31) 3409-5829</v>
      </c>
      <c r="M6" s="4" t="str">
        <f>VLOOKUP(I6,'Endereços Ponta A'!$A$2:$E$2,5,TRUE)</f>
        <v>017.217.985/0001-04</v>
      </c>
    </row>
    <row r="7" spans="1:13" ht="66" x14ac:dyDescent="0.3">
      <c r="A7" s="16">
        <v>5</v>
      </c>
      <c r="B7" s="21" t="s">
        <v>53</v>
      </c>
      <c r="C7" s="7" t="s">
        <v>74</v>
      </c>
      <c r="D7" s="60" t="s">
        <v>75</v>
      </c>
      <c r="E7" s="7">
        <v>1000</v>
      </c>
      <c r="F7" s="7" t="s">
        <v>77</v>
      </c>
      <c r="G7" s="23" t="s">
        <v>79</v>
      </c>
      <c r="H7" s="7" t="s">
        <v>81</v>
      </c>
      <c r="I7" s="6" t="s">
        <v>42</v>
      </c>
      <c r="J7" s="3" t="str">
        <f>VLOOKUP(I7,'Endereços Ponta A'!$A$2:$E$2,2,TRUE)</f>
        <v>Ufmg
Avenida Antônio Carlos, 6627, Prédio do ICEx, 3º andar, Sala 3050, Cidade Universitária, Pampulha, Belo Horizonte, MG
CEP.: 31270-901</v>
      </c>
      <c r="K7" s="28" t="str">
        <f>VLOOKUP(I7,'Endereços Ponta A'!$A$2:$E$2,3,TRUE)</f>
        <v>-19.870103,-43.961459</v>
      </c>
      <c r="L7" s="3" t="str">
        <f>VLOOKUP(I7,'Endereços Ponta A'!$A$2:$E$2,4,TRUE)</f>
        <v>Nome: Marcelo Oliveira
E-mail: marcelo.oliveira@rnp.br
Tel.: (31) 3409-5829</v>
      </c>
      <c r="M7" s="4" t="str">
        <f>VLOOKUP(I7,'Endereços Ponta A'!$A$2:$E$2,5,TRUE)</f>
        <v>017.217.985/0001-04</v>
      </c>
    </row>
    <row r="8" spans="1:13" ht="66" x14ac:dyDescent="0.3">
      <c r="A8" s="16">
        <v>6</v>
      </c>
      <c r="B8" s="21" t="s">
        <v>53</v>
      </c>
      <c r="C8" s="7" t="s">
        <v>74</v>
      </c>
      <c r="D8" s="60" t="s">
        <v>76</v>
      </c>
      <c r="E8" s="7">
        <v>1000</v>
      </c>
      <c r="F8" s="7" t="s">
        <v>78</v>
      </c>
      <c r="G8" s="23" t="s">
        <v>80</v>
      </c>
      <c r="H8" s="7" t="s">
        <v>82</v>
      </c>
      <c r="I8" s="6" t="s">
        <v>42</v>
      </c>
      <c r="J8" s="3" t="str">
        <f>VLOOKUP(I8,'Endereços Ponta A'!$A$2:$E$2,2,TRUE)</f>
        <v>Ufmg
Avenida Antônio Carlos, 6627, Prédio do ICEx, 3º andar, Sala 3050, Cidade Universitária, Pampulha, Belo Horizonte, MG
CEP.: 31270-901</v>
      </c>
      <c r="K8" s="28" t="str">
        <f>VLOOKUP(I8,'Endereços Ponta A'!$A$2:$E$2,3,TRUE)</f>
        <v>-19.870103,-43.961459</v>
      </c>
      <c r="L8" s="3" t="str">
        <f>VLOOKUP(I8,'Endereços Ponta A'!$A$2:$E$2,4,TRUE)</f>
        <v>Nome: Marcelo Oliveira
E-mail: marcelo.oliveira@rnp.br
Tel.: (31) 3409-5829</v>
      </c>
      <c r="M8" s="4" t="str">
        <f>VLOOKUP(I8,'Endereços Ponta A'!$A$2:$E$2,5,TRUE)</f>
        <v>017.217.985/0001-04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F49C3-1B0B-408D-BE04-D136C9DC1D55}">
  <ds:schemaRefs>
    <ds:schemaRef ds:uri="http://schemas.microsoft.com/office/2006/metadata/properties"/>
    <ds:schemaRef ds:uri="http://schemas.microsoft.com/office/infopath/2007/PartnerControls"/>
    <ds:schemaRef ds:uri="d390a96d-db97-45e6-b709-fd37e83b62fb"/>
    <ds:schemaRef ds:uri="7d7f5f5d-fe7e-4cac-9b01-1bcee1fc4576"/>
  </ds:schemaRefs>
</ds:datastoreItem>
</file>

<file path=customXml/itemProps3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2025-05-05T11:05:02Z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