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124" documentId="13_ncr:1_{0158A87A-9CB7-4B16-A585-5340D314DA55}" xr6:coauthVersionLast="47" xr6:coauthVersionMax="47" xr10:uidLastSave="{D434082F-7395-4B27-A949-E6A481523975}"/>
  <bookViews>
    <workbookView xWindow="28680" yWindow="-120" windowWidth="29040" windowHeight="15720" xr2:uid="{00000000-000D-0000-FFFF-FFFF00000000}"/>
  </bookViews>
  <sheets>
    <sheet name="Formato da proposta" sheetId="4" r:id="rId1"/>
    <sheet name="Endereços Ponta A" sheetId="6" r:id="rId2"/>
    <sheet name="Endereços Ponta B" sheetId="3" r:id="rId3"/>
  </sheets>
  <definedNames>
    <definedName name="_xlnm._FilterDatabase" localSheetId="1" hidden="1">'Endereços Ponta A'!$A$1:$E$2</definedName>
    <definedName name="_xlnm._FilterDatabase" localSheetId="2" hidden="1">'Endereços Ponta B'!$A$2:$M$2</definedName>
    <definedName name="_xlnm._FilterDatabase" localSheetId="0" hidden="1">'Formato da proposta'!$A$3:$W$3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" i="3" l="1"/>
  <c r="L6" i="3"/>
  <c r="K6" i="3"/>
  <c r="J6" i="3"/>
  <c r="W7" i="4"/>
  <c r="L7" i="4"/>
  <c r="J7" i="4"/>
  <c r="H7" i="4"/>
  <c r="M12" i="3"/>
  <c r="L12" i="3"/>
  <c r="K12" i="3"/>
  <c r="J12" i="3"/>
  <c r="M11" i="3"/>
  <c r="L11" i="3"/>
  <c r="K11" i="3"/>
  <c r="J11" i="3"/>
  <c r="M10" i="3"/>
  <c r="L10" i="3"/>
  <c r="K10" i="3"/>
  <c r="J10" i="3"/>
  <c r="M9" i="3"/>
  <c r="L9" i="3"/>
  <c r="K9" i="3"/>
  <c r="J9" i="3"/>
  <c r="M8" i="3"/>
  <c r="L8" i="3"/>
  <c r="K8" i="3"/>
  <c r="J8" i="3"/>
  <c r="M7" i="3"/>
  <c r="L7" i="3"/>
  <c r="K7" i="3"/>
  <c r="J7" i="3"/>
  <c r="M5" i="3"/>
  <c r="L5" i="3"/>
  <c r="K5" i="3"/>
  <c r="J5" i="3"/>
  <c r="M4" i="3"/>
  <c r="L4" i="3"/>
  <c r="K4" i="3"/>
  <c r="J4" i="3"/>
  <c r="M3" i="3"/>
  <c r="L3" i="3"/>
  <c r="K3" i="3"/>
  <c r="J3" i="3"/>
  <c r="M20" i="3"/>
  <c r="L20" i="3"/>
  <c r="K20" i="3"/>
  <c r="J20" i="3"/>
  <c r="M19" i="3"/>
  <c r="L19" i="3"/>
  <c r="K19" i="3"/>
  <c r="J19" i="3"/>
  <c r="M18" i="3"/>
  <c r="L18" i="3"/>
  <c r="K18" i="3"/>
  <c r="J18" i="3"/>
  <c r="M17" i="3"/>
  <c r="L17" i="3"/>
  <c r="K17" i="3"/>
  <c r="J17" i="3"/>
  <c r="M16" i="3"/>
  <c r="L16" i="3"/>
  <c r="K16" i="3"/>
  <c r="J16" i="3"/>
  <c r="M15" i="3"/>
  <c r="L15" i="3"/>
  <c r="K15" i="3"/>
  <c r="J15" i="3"/>
  <c r="M14" i="3"/>
  <c r="L14" i="3"/>
  <c r="K14" i="3"/>
  <c r="J14" i="3"/>
  <c r="M13" i="3"/>
  <c r="L13" i="3"/>
  <c r="K13" i="3"/>
  <c r="J13" i="3"/>
  <c r="H4" i="4"/>
  <c r="J4" i="4"/>
  <c r="L4" i="4"/>
  <c r="W4" i="4"/>
  <c r="H21" i="4"/>
  <c r="J21" i="4"/>
  <c r="L21" i="4"/>
  <c r="W21" i="4"/>
  <c r="H23" i="4"/>
  <c r="J23" i="4"/>
  <c r="L23" i="4"/>
  <c r="W23" i="4"/>
  <c r="H19" i="4"/>
  <c r="J19" i="4"/>
  <c r="L19" i="4"/>
  <c r="W19" i="4"/>
  <c r="H6" i="4"/>
  <c r="J6" i="4"/>
  <c r="L6" i="4"/>
  <c r="W6" i="4"/>
  <c r="H25" i="4"/>
  <c r="J25" i="4"/>
  <c r="L25" i="4"/>
  <c r="W25" i="4"/>
  <c r="H11" i="4"/>
  <c r="J11" i="4"/>
  <c r="L11" i="4"/>
  <c r="W11" i="4"/>
  <c r="H17" i="4"/>
  <c r="J17" i="4"/>
  <c r="L17" i="4"/>
  <c r="W17" i="4"/>
  <c r="H22" i="4"/>
  <c r="J22" i="4"/>
  <c r="L22" i="4"/>
  <c r="M22" i="4" s="1"/>
  <c r="W22" i="4"/>
  <c r="H16" i="4"/>
  <c r="J16" i="4"/>
  <c r="L16" i="4"/>
  <c r="W16" i="4"/>
  <c r="H20" i="4"/>
  <c r="J20" i="4"/>
  <c r="L20" i="4"/>
  <c r="W20" i="4"/>
  <c r="H12" i="4"/>
  <c r="J12" i="4"/>
  <c r="L12" i="4"/>
  <c r="W12" i="4"/>
  <c r="H10" i="4"/>
  <c r="J10" i="4"/>
  <c r="L10" i="4"/>
  <c r="W10" i="4"/>
  <c r="H18" i="4"/>
  <c r="J18" i="4"/>
  <c r="L18" i="4"/>
  <c r="W18" i="4"/>
  <c r="H15" i="4"/>
  <c r="J15" i="4"/>
  <c r="L15" i="4"/>
  <c r="W15" i="4"/>
  <c r="H8" i="4"/>
  <c r="J8" i="4"/>
  <c r="L8" i="4"/>
  <c r="W8" i="4"/>
  <c r="H9" i="4"/>
  <c r="J9" i="4"/>
  <c r="L9" i="4"/>
  <c r="W9" i="4"/>
  <c r="H14" i="4"/>
  <c r="J14" i="4"/>
  <c r="L14" i="4"/>
  <c r="W14" i="4"/>
  <c r="H24" i="4"/>
  <c r="J24" i="4"/>
  <c r="L24" i="4"/>
  <c r="W24" i="4"/>
  <c r="H13" i="4"/>
  <c r="J13" i="4"/>
  <c r="L13" i="4"/>
  <c r="W13" i="4"/>
  <c r="W5" i="4"/>
  <c r="J5" i="4"/>
  <c r="L5" i="4"/>
  <c r="H5" i="4"/>
  <c r="M6" i="4" l="1"/>
  <c r="M7" i="4"/>
  <c r="M8" i="4"/>
  <c r="M10" i="4"/>
  <c r="M20" i="4"/>
  <c r="M14" i="4"/>
  <c r="M17" i="4"/>
  <c r="M16" i="4"/>
  <c r="M24" i="4"/>
  <c r="M23" i="4"/>
  <c r="M4" i="4"/>
  <c r="M25" i="4"/>
  <c r="M15" i="4"/>
  <c r="M13" i="4"/>
  <c r="M19" i="4"/>
  <c r="M21" i="4"/>
  <c r="M18" i="4"/>
  <c r="M11" i="4"/>
  <c r="M9" i="4"/>
  <c r="M12" i="4"/>
  <c r="M5" i="4"/>
  <c r="J21" i="3" l="1"/>
  <c r="K21" i="3"/>
  <c r="L21" i="3"/>
  <c r="M21" i="3"/>
  <c r="J22" i="3"/>
  <c r="K22" i="3"/>
  <c r="L22" i="3"/>
  <c r="M22" i="3"/>
  <c r="J23" i="3"/>
  <c r="K23" i="3"/>
  <c r="L23" i="3"/>
  <c r="M23" i="3"/>
  <c r="J24" i="3"/>
  <c r="K24" i="3"/>
  <c r="L24" i="3"/>
  <c r="M24" i="3"/>
</calcChain>
</file>

<file path=xl/sharedStrings.xml><?xml version="1.0" encoding="utf-8"?>
<sst xmlns="http://schemas.openxmlformats.org/spreadsheetml/2006/main" count="308" uniqueCount="144">
  <si>
    <t>Formato da proposta</t>
  </si>
  <si>
    <t>Ponta A</t>
  </si>
  <si>
    <t>Ponta B</t>
  </si>
  <si>
    <t>Parâmetros técnicos (Preenchimento obrigatório)</t>
  </si>
  <si>
    <t>Valores em R$ com impostos para contrato de 24 meses</t>
  </si>
  <si>
    <t>Item</t>
  </si>
  <si>
    <t>UF</t>
  </si>
  <si>
    <t>PoP de conexão</t>
  </si>
  <si>
    <t>Organização Usuária</t>
  </si>
  <si>
    <t>Campus</t>
  </si>
  <si>
    <t>Banda (Mb/s)</t>
  </si>
  <si>
    <t>Modalidade de conexão</t>
  </si>
  <si>
    <t>Pontuação</t>
  </si>
  <si>
    <t xml:space="preserve">Meio físico de transmissão </t>
  </si>
  <si>
    <t>Dupla/Múltiplas abordagens?</t>
  </si>
  <si>
    <t>Valor final</t>
  </si>
  <si>
    <t>Infraestrutura Própria/Parceria</t>
  </si>
  <si>
    <t>Nome do Parceiro</t>
  </si>
  <si>
    <t>Prazo de entrega (dias)</t>
  </si>
  <si>
    <t>SLA (%)</t>
  </si>
  <si>
    <t>Latência (ms)</t>
  </si>
  <si>
    <t>Taxa de perda de pacotes (%)</t>
  </si>
  <si>
    <r>
      <t>Vazão (</t>
    </r>
    <r>
      <rPr>
        <b/>
        <i/>
        <sz val="10"/>
        <color theme="0"/>
        <rFont val="Arial"/>
        <family val="2"/>
      </rPr>
      <t>throughput</t>
    </r>
    <r>
      <rPr>
        <b/>
        <sz val="10"/>
        <color theme="0"/>
        <rFont val="Arial"/>
        <family val="2"/>
      </rPr>
      <t>) (%)</t>
    </r>
  </si>
  <si>
    <t>Mensal (R$)</t>
  </si>
  <si>
    <t>Instalação (R$)</t>
  </si>
  <si>
    <t xml:space="preserve">Total </t>
  </si>
  <si>
    <t>BA</t>
  </si>
  <si>
    <t>POP-BA</t>
  </si>
  <si>
    <t>Universidade do Estado da Bahia (UNEB)</t>
  </si>
  <si>
    <t>DEDC e DLLARTES Campus II - Alagoinhas</t>
  </si>
  <si>
    <t>DCH Campus IX - Barreiras</t>
  </si>
  <si>
    <t>DCHT Campus XVII - Bom Jesus da Lapa</t>
  </si>
  <si>
    <t>DCHT Campus XVII - Bom Jesus da Lapa (Novo Campus)</t>
  </si>
  <si>
    <t>DCHT Campus XX - Brumado</t>
  </si>
  <si>
    <t>DCH Campus VI - Caetité</t>
  </si>
  <si>
    <t>DCHT Campus XIX - Camaçari</t>
  </si>
  <si>
    <t>DEDC Campus XIV - Conceição do Coité</t>
  </si>
  <si>
    <t>DCHT Campus XXII - Euclides da Cunha</t>
  </si>
  <si>
    <t>DCHT Campus XVIII - Eunápolis</t>
  </si>
  <si>
    <t>Campus GuanambiDEDC Campus XII - Guanambi</t>
  </si>
  <si>
    <t>DCHT Campus XXI - Ipiaú</t>
  </si>
  <si>
    <t>DEDC Campus XIII - Itaberaba</t>
  </si>
  <si>
    <t>Campus JacobinaDCH Campus IV - Catuaba</t>
  </si>
  <si>
    <t>DMCE Campus XXV - Lauro de Freitas</t>
  </si>
  <si>
    <t>DCH Campus V - Santo Antônio de Jesus</t>
  </si>
  <si>
    <t>DCHT Campus XXIII - Seabra</t>
  </si>
  <si>
    <t>DEDC Campus VII - Campus Senhor do Bonfim</t>
  </si>
  <si>
    <t>DEDC Campus XI - Serrinha</t>
  </si>
  <si>
    <t>DEDC Campus X - Teixeira de Freitas</t>
  </si>
  <si>
    <t>DEDC Campus XV - Valença</t>
  </si>
  <si>
    <t>DCHT Campus XXIV - Xique-Xique</t>
  </si>
  <si>
    <t>Parâmetros técnicos de desempenho mínimos aceitos pela RNP (conforme termo de referência)</t>
  </si>
  <si>
    <t>Entre 0,10% e 0,00%</t>
  </si>
  <si>
    <t>Entre 95,0% e 100,0%</t>
  </si>
  <si>
    <t>Circuito Metroethernet</t>
  </si>
  <si>
    <t>Fibra óptica</t>
  </si>
  <si>
    <t>Fibra óptica + Enlace de rádio de frequência licenciada</t>
  </si>
  <si>
    <t>Enlace de rádio de frequência licenciada</t>
  </si>
  <si>
    <t>Infraestrutura própria</t>
  </si>
  <si>
    <t>Infraestrutura de parceiro</t>
  </si>
  <si>
    <t>Não informado</t>
  </si>
  <si>
    <t>Sim, em ambas as pontas</t>
  </si>
  <si>
    <t>Sim, apenas na ponta do PoP</t>
  </si>
  <si>
    <t>Sim, apenas na ponta do Campus</t>
  </si>
  <si>
    <t>Não</t>
  </si>
  <si>
    <t>Endereço do PoP</t>
  </si>
  <si>
    <t>Georeferenciamento PoP</t>
  </si>
  <si>
    <t>Contato técnico local do PoP</t>
  </si>
  <si>
    <t>CNPJ do PoP</t>
  </si>
  <si>
    <t>PoP-BA</t>
  </si>
  <si>
    <t>UFBA 
Avenida Milton Santos, s/n, Prédio do CPD/UFBA, Ondina, Salvador, BA 
CEP.: 40170-110</t>
  </si>
  <si>
    <t>-13.00246,-38.508975</t>
  </si>
  <si>
    <t>Nome: Luiz Cláudio Mendonça
E-mail: mendonca@ufba.br
Tels.: (71) 3283-6114 / (71) 3283-6128 / (71) 3283-6112</t>
  </si>
  <si>
    <t>015.180.714/0001-04</t>
  </si>
  <si>
    <t>Endereços das pontas A (PoP de conexão) e B (Organização Usuária da RNP)</t>
  </si>
  <si>
    <t>#</t>
  </si>
  <si>
    <t>Banda a contratar (Mb/s)</t>
  </si>
  <si>
    <t>Endereço Campus</t>
  </si>
  <si>
    <t>Georeferenciamento Campus</t>
  </si>
  <si>
    <t>Contato técnico local do Campus</t>
  </si>
  <si>
    <t>Avenida Governador Landulfo Alves, S/N
BR 110, Km 03
Bairro Riacho do Mel
Alagoinhas - BA
CEP 48005-880</t>
  </si>
  <si>
    <t>-12.177813515980759, -38.41333534357024</t>
  </si>
  <si>
    <t>Rodovia BA-242, S/N
Loteamento Flamengo
Barreiras - BA
CEP 47802-682</t>
  </si>
  <si>
    <t>-12.14210516211516, -44.963966785157176</t>
  </si>
  <si>
    <t>Avenida Agenor Magalhães, s/n
Amaralina, Bom Jesus da Lapa - BA
CEP: 47600-000</t>
  </si>
  <si>
    <t>-13.25155438576939, -43.40706903073646</t>
  </si>
  <si>
    <t>Rodovia BR-407, S/N - Km 4
Bom Jesus da Lapa - BA
CEP: 47600-000</t>
  </si>
  <si>
    <t>-13.286321726666882, -43.38032456574686</t>
  </si>
  <si>
    <t>Avenida Exupério Pinheiro Canguçu, 300
Centro
Brumado - BA
CEP 46100-000</t>
  </si>
  <si>
    <t>-14.20003751308923, -41.66255628960754</t>
  </si>
  <si>
    <t>Avenida Contorno, S/N
São José
Caetité - BA
CEP: 46400-000</t>
  </si>
  <si>
    <t>-14.071081868146512, -42.49360982314644</t>
  </si>
  <si>
    <t>Rodovia BA-512, S/N
KM 1,5
Polo Petroquímico
Camaçari - BA
CEP 42810-440</t>
  </si>
  <si>
    <t>-12.6793308860285, -38.35749644119782</t>
  </si>
  <si>
    <t>Avenida Luis Eduardo Magalhães, 988
Bairro Jaqueira
Conceição do Coité - BA
CEP 48730-000</t>
  </si>
  <si>
    <t>-11.57444940352537, -39.28217302842895</t>
  </si>
  <si>
    <t>Rua Enock Canario de Araújo, S/N
Bairro Jeremias
Euclides da Cunha - BA
CEP 48500-000</t>
  </si>
  <si>
    <t>-10.5037927,-39.0095218</t>
  </si>
  <si>
    <t>Avenida David Jonas Fadini, 300
Bairro Stela Reis
Eunápolis - BA
CEP 45823-035</t>
  </si>
  <si>
    <t>-16.358036130463958, -39.57918900488882</t>
  </si>
  <si>
    <t>Avenida Universitária Vanessa Cardoso de Lira, S/N
Bairro Ipanema
Guanambi - BA
CEP 46430-000</t>
  </si>
  <si>
    <t>-14.228317603937098, -42.76769006829261</t>
  </si>
  <si>
    <t>Rodovia BR 330, S/N - Km 06
Zona Rural
Ipiaú - BA
CEP 45570-000</t>
  </si>
  <si>
    <t>-14.170267146984992, -39.690573363263866</t>
  </si>
  <si>
    <t>Avenida Luiz Viana Filho, 1861
Batalhão
Itaberaba - BA
CEP 46880-000</t>
  </si>
  <si>
    <t>-12.521460408444623, -40.28867037572595</t>
  </si>
  <si>
    <t>DCH Campus IV - Catuaba</t>
  </si>
  <si>
    <t>Avenida São Francisco de Assis, 2118
Catuaba
Jacobina - BA
CEP 44700-000</t>
  </si>
  <si>
    <t>-11.186867541246587, -40.51662352003689</t>
  </si>
  <si>
    <t>Rua Carlos Alberto Oliveira, 258
Parque Santa Júlia
Lauro de Freitas - BA
CEP 42738-610</t>
  </si>
  <si>
    <t>-12.897002165609091, -38.339442725732845</t>
  </si>
  <si>
    <t>Rua Tenente-Coronel Bandeira de Melo, S/N
Calabar
Santo Antônio de Jesus - BA
CEP 44444-032</t>
  </si>
  <si>
    <t>-12.965711960632136, -39.253925662371536</t>
  </si>
  <si>
    <t>Rua Francisco Costa, 479
Vasco Filho
Seabra - BA
CEP 46900-000</t>
  </si>
  <si>
    <t>-12.425692105435877, -41.76937836469152</t>
  </si>
  <si>
    <t>Rodovia Lomanto Junior - BR 407, S/N - Km 127
Senhor do Bonfim - BA
CEP 48970-000</t>
  </si>
  <si>
    <t>-10.470690597297295, -40.17049461394115</t>
  </si>
  <si>
    <t>Rua Álvaro Augusto, S/N
Rodoviária, Serrinha - BA
CEP: 48700-000</t>
  </si>
  <si>
    <t>-11.670326998514492, -39.00406882137972</t>
  </si>
  <si>
    <t>Avenida Kaikan, S/N
Kaikan, Teixeira de Freitas - BA
CEP: 45992-246</t>
  </si>
  <si>
    <t>-17.555312332159843, -39.743623209658665</t>
  </si>
  <si>
    <t>Avenida Boulevar, 240
Novo Horizonte, Valença - BA
CEP: 45400-000</t>
  </si>
  <si>
    <t>-13.347766784717093, -39.056310688429285</t>
  </si>
  <si>
    <t>Rua João Guimarães, 1032
São Francisco, Xique-Xique - BA
CEP: 47400-000</t>
  </si>
  <si>
    <t>-10.8253409,-42.724607</t>
  </si>
  <si>
    <t>Nome: Carlos Antonio Brito Tiano
E-mail: ctiano@uneb.br
Tel.: (77) 99905-6644
----||----
Nome: Bruno César Pereira Leite
E-mail: bleite@uneb.br
Tel.: (71) 99234-1352</t>
  </si>
  <si>
    <t>Nome: David Bacelar Costa Seabra
E-mail: dseabra@uneb.br
Tel.: (75) 99926-9540
----||----
Nome: Bruno César Pereira Leite
E-mail: bleite@uneb.br
Tel.: (71) 99234-1352</t>
  </si>
  <si>
    <t>Nome: Ederson Claiton Oliveira Silva
E-mail: ecosilva@uneb.br
Tel.: (71) 98154-1995
----||----
Nome: Bruno César Pereira Leite
E-mail: bleite@uneb.br
Tel.: (71) 99234-1352</t>
  </si>
  <si>
    <t>Nome: Bruno César Pereira Leite
E-mail: bleite@uneb.br
Tel.: (71) 99234-1352</t>
  </si>
  <si>
    <t>Nome: Marcos Augusto Francisco Pinheiro
E-mail: mfpinheiro@uneb.br
Tel.: (74) 98861-0165
----||----
Nome: Bruno César Pereira Leite
E-mail: bleite@uneb.br
Tel.: (71) 99234-1352</t>
  </si>
  <si>
    <t>Nome: Natan José da Silva Rocha
E-mail: nrocha@uneb.br
Tel.: (73) 99953-4848	
----||----
Nome: Bruno César Pereira Leite
E-mail: bleite@uneb.br
Tel.: (71) 99234-1352</t>
  </si>
  <si>
    <t>Nome: Vinicius Emmanuel José de Oliveira Nunes
E-mail: vnunes@uneb.br
Tel.: (75) 99179-5542	
----||----
Nome: Bruno César Pereira Leite
E-mail: bleite@uneb.br
Tel.: (71) 99234-1352</t>
  </si>
  <si>
    <t>Nome: Samuel Ricardo da Silva Oliveira
E-mail: srsoliveira@uneb.br
Tel.: (74) 3541-8940
----||----
Nome: Bruno César Pereira Leite
E-mail: bleite@uneb.br
Tel.: (71) 99234-1352</t>
  </si>
  <si>
    <t>Nome: Elvis Silva Soares
E-mail: essoares@uneb.br
Tel.: (75) 99131-0701
----||----
Nome: Bruno César Pereira Leite
E-mail: bleite@uneb.br
Tel.: (71) 99234-1352</t>
  </si>
  <si>
    <t>Nome: Thiago Teles dos Santos
E-mail: ttsantos@uneb.br
Tel.: (75) 3162-4700
----||----
Nome: Bruno César Pereira Leite
E-mail: bleite@uneb.br
Tel.: (71) 99234-1352</t>
  </si>
  <si>
    <t>Nome: Telma Farias
E-mail: tsilva@uneb.br
Tel.: (71) 98194-4464	
----||----
Nome: Bruno César Pereira Leite
E-mail: bleite@uneb.br
Tel.: (71) 99234-1352</t>
  </si>
  <si>
    <t>Nome: Ronaldo Nascimento Santos
E-mail: ronsantos@uneb.br
Tel.: (74) 98111-9255
----||----
Nome: Bruno César Pereira Leite
E-mail: bleite@uneb.br
Tel.: (71) 99234-1352</t>
  </si>
  <si>
    <t>Nome: Mateus Felix dos Santos
E-mail: mafsantos@uneb.br
Tel.: (73) 3531-8051
----||----
Nome: Bruno César Pereira Leite
E-mail: bleite@uneb.br
Tel.: (71) 99234-1352</t>
  </si>
  <si>
    <t>Nome: Julio Cesar Lemos de Almeida
E-mail: jlandrade@uneb.br
Tel.: (77) 3451-1535
----||----
Nome: Bruno César Pereira Leite
E-mail: bleite@uneb.br
Tel.: (71) 99234-1352</t>
  </si>
  <si>
    <t>Nome: Francis Pierre A. dos Santos
E-mail: falcantara@uneb.br
Tel.: (73) 98134-6502	
----||----
Nome: Bruno César Pereira Leite
E-mail: bleite@uneb.br
Tel.: (71) 99234-1352</t>
  </si>
  <si>
    <t>Nome: Gabriel Almeida Alcântara e Oliveira
E-mail: galcantara@uneb.br
Tel.: (75) 99948-8405
----||----
Nome: Bruno César Pereira Leite
E-mail: bleite@uneb.br
Tel.: (71) 99234-1352</t>
  </si>
  <si>
    <t>Nome: Geovane Souza Santos
E-mail: geosouza@uneb.br
Tel.: (71) 98167-6962
----||----
Nome: Bruno César Pereira Leite
E-mail: bleite@uneb.br
Tel.: (71) 99234-1352</t>
  </si>
  <si>
    <t>Nome: Marly Oliveira da Silva Santos
E-mail: mosantos@uneb.br
Tel.: (71) 98166-9460	
----||----
Nome: Bruno César Pereira Leite
E-mail: bleite@uneb.br
Tel.: (71) 99234-1352</t>
  </si>
  <si>
    <t>Nome: Eduardo Porto Silva
E-mail: eporto@uneb.br
Tel.: (71) 98165-3323	
----||----
Nome: Bruno César Pereira Leite
E-mail: bleite@uneb.br
Tel.: (71) 99234-1352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</si>
</sst>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000"/>
    <numFmt numFmtId="165" formatCode="0.0%"/>
    <numFmt numFmtId="166" formatCode="#,##0_ ;\-#,##0\ "/>
  </numFmts>
  <fonts count="8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b/>
      <i/>
      <sz val="10"/>
      <color theme="0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1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 applyBorder="0" applyProtection="0"/>
    <xf numFmtId="44" fontId="7" fillId="0" borderId="0" applyFont="0" applyFill="0" applyBorder="0" applyAlignment="0" applyProtection="0"/>
  </cellStyleXfs>
  <cellXfs count="57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1" applyBorder="1" applyAlignment="1">
      <alignment horizontal="center" vertical="center" wrapText="1"/>
    </xf>
    <xf numFmtId="164" fontId="2" fillId="0" borderId="1" xfId="1" applyNumberFormat="1" applyBorder="1" applyAlignment="1">
      <alignment horizontal="left" vertical="center" wrapText="1"/>
    </xf>
    <xf numFmtId="164" fontId="2" fillId="0" borderId="1" xfId="1" applyNumberForma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2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4" borderId="1" xfId="1" applyFont="1" applyFill="1" applyBorder="1" applyAlignment="1">
      <alignment horizontal="center" vertical="center" wrapText="1" readingOrder="1"/>
    </xf>
    <xf numFmtId="0" fontId="1" fillId="4" borderId="1" xfId="1" applyFont="1" applyFill="1" applyBorder="1" applyAlignment="1">
      <alignment horizontal="left" vertical="center" wrapText="1" readingOrder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1" fillId="4" borderId="1" xfId="1" applyFont="1" applyFill="1" applyBorder="1" applyAlignment="1">
      <alignment horizontal="left" vertical="center" wrapText="1"/>
    </xf>
    <xf numFmtId="49" fontId="1" fillId="4" borderId="1" xfId="1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1" fillId="4" borderId="1" xfId="1" applyNumberFormat="1" applyFont="1" applyFill="1" applyBorder="1" applyAlignment="1">
      <alignment horizontal="center" vertical="center" wrapText="1" readingOrder="1"/>
    </xf>
    <xf numFmtId="49" fontId="2" fillId="0" borderId="1" xfId="1" applyNumberFormat="1" applyBorder="1" applyAlignment="1">
      <alignment horizontal="center" vertical="center" wrapText="1" readingOrder="1"/>
    </xf>
    <xf numFmtId="49" fontId="3" fillId="0" borderId="0" xfId="0" applyNumberFormat="1" applyFont="1" applyAlignment="1">
      <alignment horizontal="center" readingOrder="1"/>
    </xf>
    <xf numFmtId="49" fontId="2" fillId="0" borderId="1" xfId="1" applyNumberFormat="1" applyBorder="1" applyAlignment="1">
      <alignment horizontal="center" vertical="center" wrapText="1"/>
    </xf>
    <xf numFmtId="0" fontId="2" fillId="0" borderId="0" xfId="1" applyAlignment="1">
      <alignment vertical="center"/>
    </xf>
    <xf numFmtId="0" fontId="2" fillId="0" borderId="1" xfId="1" applyBorder="1" applyAlignment="1">
      <alignment horizontal="center" vertical="center" wrapText="1" readingOrder="1"/>
    </xf>
    <xf numFmtId="0" fontId="2" fillId="0" borderId="0" xfId="1" applyAlignment="1">
      <alignment horizontal="center" vertical="center"/>
    </xf>
    <xf numFmtId="0" fontId="2" fillId="0" borderId="0" xfId="1" applyAlignment="1">
      <alignment horizontal="center" vertical="center" readingOrder="1"/>
    </xf>
    <xf numFmtId="0" fontId="2" fillId="0" borderId="0" xfId="1" applyAlignment="1">
      <alignment horizontal="left" vertical="center" wrapText="1"/>
    </xf>
    <xf numFmtId="43" fontId="3" fillId="5" borderId="1" xfId="2" applyNumberFormat="1" applyFont="1" applyFill="1" applyBorder="1" applyAlignment="1">
      <alignment horizontal="left" vertical="center" wrapText="1"/>
    </xf>
    <xf numFmtId="44" fontId="3" fillId="5" borderId="1" xfId="3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66" fontId="3" fillId="5" borderId="1" xfId="2" applyNumberFormat="1" applyFont="1" applyFill="1" applyBorder="1" applyAlignment="1">
      <alignment horizontal="left" vertical="center" wrapText="1"/>
    </xf>
    <xf numFmtId="165" fontId="3" fillId="5" borderId="1" xfId="2" applyNumberFormat="1" applyFont="1" applyFill="1" applyBorder="1" applyAlignment="1">
      <alignment horizontal="left" vertical="center" wrapText="1"/>
    </xf>
    <xf numFmtId="0" fontId="2" fillId="0" borderId="0" xfId="1" applyAlignment="1">
      <alignment horizontal="left" vertical="center"/>
    </xf>
    <xf numFmtId="1" fontId="3" fillId="0" borderId="1" xfId="2" applyNumberFormat="1" applyFont="1" applyBorder="1" applyAlignment="1">
      <alignment horizontal="center" vertical="center" wrapText="1"/>
    </xf>
    <xf numFmtId="0" fontId="2" fillId="0" borderId="0" xfId="1" applyAlignment="1">
      <alignment horizontal="center" vertical="center" wrapText="1"/>
    </xf>
    <xf numFmtId="1" fontId="3" fillId="0" borderId="1" xfId="2" applyNumberFormat="1" applyFont="1" applyBorder="1" applyAlignment="1">
      <alignment horizontal="left" vertical="center" wrapText="1"/>
    </xf>
    <xf numFmtId="166" fontId="3" fillId="5" borderId="1" xfId="2" applyNumberFormat="1" applyFont="1" applyFill="1" applyBorder="1" applyAlignment="1">
      <alignment horizontal="center" vertical="center" wrapText="1"/>
    </xf>
    <xf numFmtId="0" fontId="3" fillId="5" borderId="1" xfId="2" applyFont="1" applyFill="1" applyBorder="1" applyAlignment="1">
      <alignment horizontal="left" vertical="center" wrapText="1"/>
    </xf>
    <xf numFmtId="1" fontId="3" fillId="5" borderId="1" xfId="2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4">
    <cellStyle name="Excel Built-in Normal" xfId="2" xr:uid="{00000000-0005-0000-0000-000000000000}"/>
    <cellStyle name="Moeda" xfId="3" builtinId="4"/>
    <cellStyle name="Normal" xfId="0" builtinId="0"/>
    <cellStyle name="Normal 2" xfId="1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63"/>
  <sheetViews>
    <sheetView showGridLines="0" tabSelected="1" zoomScale="90" zoomScaleNormal="90" workbookViewId="0">
      <pane ySplit="3" topLeftCell="A4" activePane="bottomLeft" state="frozen"/>
      <selection pane="bottomLeft" activeCell="A4" sqref="A4"/>
    </sheetView>
  </sheetViews>
  <sheetFormatPr defaultColWidth="9.109375" defaultRowHeight="30" customHeight="1" x14ac:dyDescent="0.3"/>
  <cols>
    <col min="1" max="1" width="15.5546875" style="29" customWidth="1"/>
    <col min="2" max="2" width="15.5546875" style="30" customWidth="1"/>
    <col min="3" max="3" width="20.5546875" style="27" customWidth="1"/>
    <col min="4" max="4" width="60.5546875" style="31" customWidth="1"/>
    <col min="5" max="5" width="70.5546875" style="31" customWidth="1"/>
    <col min="6" max="6" width="20.5546875" style="31" customWidth="1"/>
    <col min="7" max="7" width="30.5546875" style="31" customWidth="1"/>
    <col min="8" max="8" width="15.5546875" style="41" customWidth="1"/>
    <col min="9" max="9" width="50.5546875" style="31" customWidth="1"/>
    <col min="10" max="10" width="15.5546875" style="41" customWidth="1"/>
    <col min="11" max="11" width="30.5546875" style="41" customWidth="1"/>
    <col min="12" max="13" width="15.5546875" style="41" customWidth="1"/>
    <col min="14" max="16" width="30.5546875" style="31" customWidth="1"/>
    <col min="17" max="17" width="40.5546875" style="31" customWidth="1"/>
    <col min="18" max="18" width="30.5546875" style="31" customWidth="1"/>
    <col min="19" max="23" width="20.5546875" style="27" customWidth="1"/>
    <col min="24" max="16384" width="9.109375" style="27"/>
  </cols>
  <sheetData>
    <row r="1" spans="1:23" ht="18" customHeight="1" x14ac:dyDescent="0.3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1"/>
    </row>
    <row r="2" spans="1:23" s="9" customFormat="1" ht="18" customHeight="1" x14ac:dyDescent="0.3">
      <c r="A2" s="52" t="s">
        <v>1</v>
      </c>
      <c r="B2" s="52"/>
      <c r="C2" s="52"/>
      <c r="D2" s="52" t="s">
        <v>2</v>
      </c>
      <c r="E2" s="52"/>
      <c r="F2" s="53" t="s">
        <v>3</v>
      </c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5"/>
      <c r="U2" s="53" t="s">
        <v>4</v>
      </c>
      <c r="V2" s="54"/>
      <c r="W2" s="54"/>
    </row>
    <row r="3" spans="1:23" s="9" customFormat="1" ht="26.4" x14ac:dyDescent="0.3">
      <c r="A3" s="34" t="s">
        <v>5</v>
      </c>
      <c r="B3" s="10" t="s">
        <v>6</v>
      </c>
      <c r="C3" s="10" t="s">
        <v>7</v>
      </c>
      <c r="D3" s="11" t="s">
        <v>8</v>
      </c>
      <c r="E3" s="11" t="s">
        <v>9</v>
      </c>
      <c r="F3" s="10" t="s">
        <v>10</v>
      </c>
      <c r="G3" s="11" t="s">
        <v>11</v>
      </c>
      <c r="H3" s="10" t="s">
        <v>12</v>
      </c>
      <c r="I3" s="11" t="s">
        <v>13</v>
      </c>
      <c r="J3" s="10" t="s">
        <v>12</v>
      </c>
      <c r="K3" s="11" t="s">
        <v>14</v>
      </c>
      <c r="L3" s="10" t="s">
        <v>12</v>
      </c>
      <c r="M3" s="10" t="s">
        <v>15</v>
      </c>
      <c r="N3" s="11" t="s">
        <v>16</v>
      </c>
      <c r="O3" s="11" t="s">
        <v>17</v>
      </c>
      <c r="P3" s="10" t="s">
        <v>18</v>
      </c>
      <c r="Q3" s="10" t="s">
        <v>19</v>
      </c>
      <c r="R3" s="10" t="s">
        <v>20</v>
      </c>
      <c r="S3" s="10" t="s">
        <v>21</v>
      </c>
      <c r="T3" s="10" t="s">
        <v>22</v>
      </c>
      <c r="U3" s="10" t="s">
        <v>23</v>
      </c>
      <c r="V3" s="10" t="s">
        <v>24</v>
      </c>
      <c r="W3" s="10" t="s">
        <v>25</v>
      </c>
    </row>
    <row r="4" spans="1:23" ht="30" customHeight="1" x14ac:dyDescent="0.3">
      <c r="A4" s="28">
        <v>1</v>
      </c>
      <c r="B4" s="6" t="s">
        <v>26</v>
      </c>
      <c r="C4" s="6" t="s">
        <v>27</v>
      </c>
      <c r="D4" s="1" t="s">
        <v>28</v>
      </c>
      <c r="E4" s="8" t="s">
        <v>29</v>
      </c>
      <c r="F4" s="40">
        <v>500</v>
      </c>
      <c r="G4" s="42"/>
      <c r="H4" s="40">
        <f t="shared" ref="H4:H25" si="0">IF(G4="Circuito Metroethernet",10,0)</f>
        <v>0</v>
      </c>
      <c r="I4" s="32"/>
      <c r="J4" s="43">
        <f t="shared" ref="J4:J25" si="1">IF(I4="Fibra óptica",10,IF(I4="Fibra óptica + Enlace de rádio de frequência licenciada",8,IF(I4="Enlace de rádio de frequência licenciada",6,0)))</f>
        <v>0</v>
      </c>
      <c r="K4" s="44"/>
      <c r="L4" s="45">
        <f t="shared" ref="L4:L25" si="2">IF(K4="Sim, em ambas as pontas",5,IF(K4="Sim, apenas na ponta do PoP",3,IF(K4="Sim, apenas na ponta do Campus",2,IF(K4="Não",1,0))))</f>
        <v>0</v>
      </c>
      <c r="M4" s="45">
        <f t="shared" ref="M4:M25" si="3">SUM(H4,J4,L4)</f>
        <v>0</v>
      </c>
      <c r="N4" s="32"/>
      <c r="O4" s="32"/>
      <c r="P4" s="37"/>
      <c r="Q4" s="38"/>
      <c r="R4" s="37"/>
      <c r="S4" s="38"/>
      <c r="T4" s="38"/>
      <c r="U4" s="33">
        <v>0</v>
      </c>
      <c r="V4" s="33">
        <v>0</v>
      </c>
      <c r="W4" s="32">
        <f t="shared" ref="W4:W25" si="4">(U4*24)+V4</f>
        <v>0</v>
      </c>
    </row>
    <row r="5" spans="1:23" ht="30" customHeight="1" x14ac:dyDescent="0.3">
      <c r="A5" s="28">
        <v>2</v>
      </c>
      <c r="B5" s="6" t="s">
        <v>26</v>
      </c>
      <c r="C5" s="6" t="s">
        <v>27</v>
      </c>
      <c r="D5" s="1" t="s">
        <v>28</v>
      </c>
      <c r="E5" s="8" t="s">
        <v>30</v>
      </c>
      <c r="F5" s="40">
        <v>500</v>
      </c>
      <c r="G5" s="42"/>
      <c r="H5" s="40">
        <f t="shared" si="0"/>
        <v>0</v>
      </c>
      <c r="I5" s="32"/>
      <c r="J5" s="43">
        <f t="shared" si="1"/>
        <v>0</v>
      </c>
      <c r="K5" s="44"/>
      <c r="L5" s="45">
        <f t="shared" si="2"/>
        <v>0</v>
      </c>
      <c r="M5" s="45">
        <f t="shared" si="3"/>
        <v>0</v>
      </c>
      <c r="N5" s="32"/>
      <c r="O5" s="32"/>
      <c r="P5" s="37"/>
      <c r="Q5" s="38"/>
      <c r="R5" s="37"/>
      <c r="S5" s="38"/>
      <c r="T5" s="38"/>
      <c r="U5" s="33">
        <v>0</v>
      </c>
      <c r="V5" s="33">
        <v>0</v>
      </c>
      <c r="W5" s="32">
        <f t="shared" si="4"/>
        <v>0</v>
      </c>
    </row>
    <row r="6" spans="1:23" ht="30" customHeight="1" x14ac:dyDescent="0.3">
      <c r="A6" s="28">
        <v>3</v>
      </c>
      <c r="B6" s="6" t="s">
        <v>26</v>
      </c>
      <c r="C6" s="6" t="s">
        <v>27</v>
      </c>
      <c r="D6" s="1" t="s">
        <v>28</v>
      </c>
      <c r="E6" s="8" t="s">
        <v>31</v>
      </c>
      <c r="F6" s="40">
        <v>100</v>
      </c>
      <c r="G6" s="42"/>
      <c r="H6" s="40">
        <f t="shared" si="0"/>
        <v>0</v>
      </c>
      <c r="I6" s="32"/>
      <c r="J6" s="43">
        <f t="shared" si="1"/>
        <v>0</v>
      </c>
      <c r="K6" s="44"/>
      <c r="L6" s="45">
        <f t="shared" si="2"/>
        <v>0</v>
      </c>
      <c r="M6" s="45">
        <f t="shared" si="3"/>
        <v>0</v>
      </c>
      <c r="N6" s="32"/>
      <c r="O6" s="32"/>
      <c r="P6" s="37"/>
      <c r="Q6" s="38"/>
      <c r="R6" s="37"/>
      <c r="S6" s="38"/>
      <c r="T6" s="38"/>
      <c r="U6" s="33">
        <v>0</v>
      </c>
      <c r="V6" s="33">
        <v>0</v>
      </c>
      <c r="W6" s="32">
        <f t="shared" si="4"/>
        <v>0</v>
      </c>
    </row>
    <row r="7" spans="1:23" ht="30" customHeight="1" x14ac:dyDescent="0.3">
      <c r="A7" s="28">
        <v>4</v>
      </c>
      <c r="B7" s="6" t="s">
        <v>26</v>
      </c>
      <c r="C7" s="6" t="s">
        <v>27</v>
      </c>
      <c r="D7" s="1" t="s">
        <v>28</v>
      </c>
      <c r="E7" s="8" t="s">
        <v>32</v>
      </c>
      <c r="F7" s="40">
        <v>100</v>
      </c>
      <c r="G7" s="42"/>
      <c r="H7" s="40">
        <f t="shared" si="0"/>
        <v>0</v>
      </c>
      <c r="I7" s="32"/>
      <c r="J7" s="43">
        <f t="shared" si="1"/>
        <v>0</v>
      </c>
      <c r="K7" s="44"/>
      <c r="L7" s="45">
        <f t="shared" si="2"/>
        <v>0</v>
      </c>
      <c r="M7" s="45">
        <f t="shared" si="3"/>
        <v>0</v>
      </c>
      <c r="N7" s="32"/>
      <c r="O7" s="32"/>
      <c r="P7" s="37"/>
      <c r="Q7" s="38"/>
      <c r="R7" s="37"/>
      <c r="S7" s="38"/>
      <c r="T7" s="38"/>
      <c r="U7" s="33">
        <v>0</v>
      </c>
      <c r="V7" s="33">
        <v>0</v>
      </c>
      <c r="W7" s="32">
        <f t="shared" si="4"/>
        <v>0</v>
      </c>
    </row>
    <row r="8" spans="1:23" ht="30" customHeight="1" x14ac:dyDescent="0.3">
      <c r="A8" s="28">
        <v>5</v>
      </c>
      <c r="B8" s="6" t="s">
        <v>26</v>
      </c>
      <c r="C8" s="6" t="s">
        <v>27</v>
      </c>
      <c r="D8" s="1" t="s">
        <v>28</v>
      </c>
      <c r="E8" s="8" t="s">
        <v>33</v>
      </c>
      <c r="F8" s="40">
        <v>100</v>
      </c>
      <c r="G8" s="42"/>
      <c r="H8" s="40">
        <f t="shared" si="0"/>
        <v>0</v>
      </c>
      <c r="I8" s="32"/>
      <c r="J8" s="43">
        <f t="shared" si="1"/>
        <v>0</v>
      </c>
      <c r="K8" s="44"/>
      <c r="L8" s="45">
        <f t="shared" si="2"/>
        <v>0</v>
      </c>
      <c r="M8" s="45">
        <f t="shared" si="3"/>
        <v>0</v>
      </c>
      <c r="N8" s="32"/>
      <c r="O8" s="32"/>
      <c r="P8" s="37"/>
      <c r="Q8" s="38"/>
      <c r="R8" s="37"/>
      <c r="S8" s="38"/>
      <c r="T8" s="38"/>
      <c r="U8" s="33">
        <v>0</v>
      </c>
      <c r="V8" s="33">
        <v>0</v>
      </c>
      <c r="W8" s="32">
        <f t="shared" si="4"/>
        <v>0</v>
      </c>
    </row>
    <row r="9" spans="1:23" ht="30" customHeight="1" x14ac:dyDescent="0.3">
      <c r="A9" s="28">
        <v>6</v>
      </c>
      <c r="B9" s="6" t="s">
        <v>26</v>
      </c>
      <c r="C9" s="6" t="s">
        <v>27</v>
      </c>
      <c r="D9" s="1" t="s">
        <v>28</v>
      </c>
      <c r="E9" s="8" t="s">
        <v>34</v>
      </c>
      <c r="F9" s="40">
        <v>100</v>
      </c>
      <c r="G9" s="42"/>
      <c r="H9" s="40">
        <f t="shared" si="0"/>
        <v>0</v>
      </c>
      <c r="I9" s="32"/>
      <c r="J9" s="43">
        <f t="shared" si="1"/>
        <v>0</v>
      </c>
      <c r="K9" s="44"/>
      <c r="L9" s="45">
        <f t="shared" si="2"/>
        <v>0</v>
      </c>
      <c r="M9" s="45">
        <f t="shared" si="3"/>
        <v>0</v>
      </c>
      <c r="N9" s="32"/>
      <c r="O9" s="32"/>
      <c r="P9" s="37"/>
      <c r="Q9" s="38"/>
      <c r="R9" s="37"/>
      <c r="S9" s="38"/>
      <c r="T9" s="38"/>
      <c r="U9" s="33">
        <v>0</v>
      </c>
      <c r="V9" s="33">
        <v>0</v>
      </c>
      <c r="W9" s="32">
        <f t="shared" si="4"/>
        <v>0</v>
      </c>
    </row>
    <row r="10" spans="1:23" ht="30" customHeight="1" x14ac:dyDescent="0.3">
      <c r="A10" s="28">
        <v>7</v>
      </c>
      <c r="B10" s="6" t="s">
        <v>26</v>
      </c>
      <c r="C10" s="6" t="s">
        <v>27</v>
      </c>
      <c r="D10" s="1" t="s">
        <v>28</v>
      </c>
      <c r="E10" s="8" t="s">
        <v>35</v>
      </c>
      <c r="F10" s="40">
        <v>100</v>
      </c>
      <c r="G10" s="42"/>
      <c r="H10" s="40">
        <f t="shared" si="0"/>
        <v>0</v>
      </c>
      <c r="I10" s="32"/>
      <c r="J10" s="43">
        <f t="shared" si="1"/>
        <v>0</v>
      </c>
      <c r="K10" s="44"/>
      <c r="L10" s="45">
        <f t="shared" si="2"/>
        <v>0</v>
      </c>
      <c r="M10" s="45">
        <f t="shared" si="3"/>
        <v>0</v>
      </c>
      <c r="N10" s="32"/>
      <c r="O10" s="32"/>
      <c r="P10" s="37"/>
      <c r="Q10" s="38"/>
      <c r="R10" s="37"/>
      <c r="S10" s="38"/>
      <c r="T10" s="38"/>
      <c r="U10" s="33">
        <v>0</v>
      </c>
      <c r="V10" s="33">
        <v>0</v>
      </c>
      <c r="W10" s="32">
        <f t="shared" si="4"/>
        <v>0</v>
      </c>
    </row>
    <row r="11" spans="1:23" ht="30" customHeight="1" x14ac:dyDescent="0.3">
      <c r="A11" s="28">
        <v>8</v>
      </c>
      <c r="B11" s="6" t="s">
        <v>26</v>
      </c>
      <c r="C11" s="6" t="s">
        <v>27</v>
      </c>
      <c r="D11" s="1" t="s">
        <v>28</v>
      </c>
      <c r="E11" s="8" t="s">
        <v>36</v>
      </c>
      <c r="F11" s="40">
        <v>100</v>
      </c>
      <c r="G11" s="42"/>
      <c r="H11" s="40">
        <f t="shared" si="0"/>
        <v>0</v>
      </c>
      <c r="I11" s="32"/>
      <c r="J11" s="43">
        <f t="shared" si="1"/>
        <v>0</v>
      </c>
      <c r="K11" s="44"/>
      <c r="L11" s="45">
        <f t="shared" si="2"/>
        <v>0</v>
      </c>
      <c r="M11" s="45">
        <f t="shared" si="3"/>
        <v>0</v>
      </c>
      <c r="N11" s="32"/>
      <c r="O11" s="32"/>
      <c r="P11" s="37"/>
      <c r="Q11" s="38"/>
      <c r="R11" s="37"/>
      <c r="S11" s="38"/>
      <c r="T11" s="38"/>
      <c r="U11" s="33">
        <v>0</v>
      </c>
      <c r="V11" s="33">
        <v>0</v>
      </c>
      <c r="W11" s="32">
        <f t="shared" si="4"/>
        <v>0</v>
      </c>
    </row>
    <row r="12" spans="1:23" ht="30" customHeight="1" x14ac:dyDescent="0.3">
      <c r="A12" s="28">
        <v>9</v>
      </c>
      <c r="B12" s="6" t="s">
        <v>26</v>
      </c>
      <c r="C12" s="6" t="s">
        <v>27</v>
      </c>
      <c r="D12" s="1" t="s">
        <v>28</v>
      </c>
      <c r="E12" s="8" t="s">
        <v>37</v>
      </c>
      <c r="F12" s="40">
        <v>100</v>
      </c>
      <c r="G12" s="42"/>
      <c r="H12" s="40">
        <f t="shared" si="0"/>
        <v>0</v>
      </c>
      <c r="I12" s="32"/>
      <c r="J12" s="43">
        <f t="shared" si="1"/>
        <v>0</v>
      </c>
      <c r="K12" s="44"/>
      <c r="L12" s="45">
        <f t="shared" si="2"/>
        <v>0</v>
      </c>
      <c r="M12" s="45">
        <f t="shared" si="3"/>
        <v>0</v>
      </c>
      <c r="N12" s="32"/>
      <c r="O12" s="32"/>
      <c r="P12" s="37"/>
      <c r="Q12" s="38"/>
      <c r="R12" s="37"/>
      <c r="S12" s="38"/>
      <c r="T12" s="38"/>
      <c r="U12" s="33">
        <v>0</v>
      </c>
      <c r="V12" s="33">
        <v>0</v>
      </c>
      <c r="W12" s="32">
        <f t="shared" si="4"/>
        <v>0</v>
      </c>
    </row>
    <row r="13" spans="1:23" ht="30" customHeight="1" x14ac:dyDescent="0.3">
      <c r="A13" s="28">
        <v>10</v>
      </c>
      <c r="B13" s="6" t="s">
        <v>26</v>
      </c>
      <c r="C13" s="6" t="s">
        <v>27</v>
      </c>
      <c r="D13" s="1" t="s">
        <v>28</v>
      </c>
      <c r="E13" s="8" t="s">
        <v>38</v>
      </c>
      <c r="F13" s="40">
        <v>100</v>
      </c>
      <c r="G13" s="42"/>
      <c r="H13" s="40">
        <f t="shared" si="0"/>
        <v>0</v>
      </c>
      <c r="I13" s="32"/>
      <c r="J13" s="43">
        <f t="shared" si="1"/>
        <v>0</v>
      </c>
      <c r="K13" s="44"/>
      <c r="L13" s="45">
        <f t="shared" si="2"/>
        <v>0</v>
      </c>
      <c r="M13" s="45">
        <f t="shared" si="3"/>
        <v>0</v>
      </c>
      <c r="N13" s="32"/>
      <c r="O13" s="32"/>
      <c r="P13" s="37"/>
      <c r="Q13" s="38"/>
      <c r="R13" s="37"/>
      <c r="S13" s="38"/>
      <c r="T13" s="38"/>
      <c r="U13" s="33">
        <v>0</v>
      </c>
      <c r="V13" s="33">
        <v>0</v>
      </c>
      <c r="W13" s="32">
        <f t="shared" si="4"/>
        <v>0</v>
      </c>
    </row>
    <row r="14" spans="1:23" ht="30" customHeight="1" x14ac:dyDescent="0.3">
      <c r="A14" s="28">
        <v>11</v>
      </c>
      <c r="B14" s="6" t="s">
        <v>26</v>
      </c>
      <c r="C14" s="6" t="s">
        <v>27</v>
      </c>
      <c r="D14" s="1" t="s">
        <v>28</v>
      </c>
      <c r="E14" s="8" t="s">
        <v>39</v>
      </c>
      <c r="F14" s="40">
        <v>100</v>
      </c>
      <c r="G14" s="42"/>
      <c r="H14" s="40">
        <f t="shared" si="0"/>
        <v>0</v>
      </c>
      <c r="I14" s="32"/>
      <c r="J14" s="43">
        <f t="shared" si="1"/>
        <v>0</v>
      </c>
      <c r="K14" s="44"/>
      <c r="L14" s="45">
        <f t="shared" si="2"/>
        <v>0</v>
      </c>
      <c r="M14" s="45">
        <f t="shared" si="3"/>
        <v>0</v>
      </c>
      <c r="N14" s="32"/>
      <c r="O14" s="32"/>
      <c r="P14" s="37"/>
      <c r="Q14" s="38"/>
      <c r="R14" s="37"/>
      <c r="S14" s="38"/>
      <c r="T14" s="38"/>
      <c r="U14" s="33">
        <v>0</v>
      </c>
      <c r="V14" s="33">
        <v>0</v>
      </c>
      <c r="W14" s="32">
        <f t="shared" si="4"/>
        <v>0</v>
      </c>
    </row>
    <row r="15" spans="1:23" ht="30" customHeight="1" x14ac:dyDescent="0.3">
      <c r="A15" s="28">
        <v>12</v>
      </c>
      <c r="B15" s="6" t="s">
        <v>26</v>
      </c>
      <c r="C15" s="6" t="s">
        <v>27</v>
      </c>
      <c r="D15" s="1" t="s">
        <v>28</v>
      </c>
      <c r="E15" s="8" t="s">
        <v>40</v>
      </c>
      <c r="F15" s="40">
        <v>100</v>
      </c>
      <c r="G15" s="42"/>
      <c r="H15" s="40">
        <f t="shared" si="0"/>
        <v>0</v>
      </c>
      <c r="I15" s="32"/>
      <c r="J15" s="43">
        <f t="shared" si="1"/>
        <v>0</v>
      </c>
      <c r="K15" s="44"/>
      <c r="L15" s="45">
        <f t="shared" si="2"/>
        <v>0</v>
      </c>
      <c r="M15" s="45">
        <f t="shared" si="3"/>
        <v>0</v>
      </c>
      <c r="N15" s="32"/>
      <c r="O15" s="32"/>
      <c r="P15" s="37"/>
      <c r="Q15" s="38"/>
      <c r="R15" s="37"/>
      <c r="S15" s="38"/>
      <c r="T15" s="38"/>
      <c r="U15" s="33">
        <v>0</v>
      </c>
      <c r="V15" s="33">
        <v>0</v>
      </c>
      <c r="W15" s="32">
        <f t="shared" si="4"/>
        <v>0</v>
      </c>
    </row>
    <row r="16" spans="1:23" ht="30" customHeight="1" x14ac:dyDescent="0.3">
      <c r="A16" s="28">
        <v>13</v>
      </c>
      <c r="B16" s="6" t="s">
        <v>26</v>
      </c>
      <c r="C16" s="6" t="s">
        <v>27</v>
      </c>
      <c r="D16" s="1" t="s">
        <v>28</v>
      </c>
      <c r="E16" s="8" t="s">
        <v>41</v>
      </c>
      <c r="F16" s="40">
        <v>100</v>
      </c>
      <c r="G16" s="42"/>
      <c r="H16" s="40">
        <f t="shared" si="0"/>
        <v>0</v>
      </c>
      <c r="I16" s="32"/>
      <c r="J16" s="43">
        <f t="shared" si="1"/>
        <v>0</v>
      </c>
      <c r="K16" s="44"/>
      <c r="L16" s="45">
        <f t="shared" si="2"/>
        <v>0</v>
      </c>
      <c r="M16" s="45">
        <f t="shared" si="3"/>
        <v>0</v>
      </c>
      <c r="N16" s="32"/>
      <c r="O16" s="32"/>
      <c r="P16" s="37"/>
      <c r="Q16" s="38"/>
      <c r="R16" s="37"/>
      <c r="S16" s="38"/>
      <c r="T16" s="38"/>
      <c r="U16" s="33">
        <v>0</v>
      </c>
      <c r="V16" s="33">
        <v>0</v>
      </c>
      <c r="W16" s="32">
        <f t="shared" si="4"/>
        <v>0</v>
      </c>
    </row>
    <row r="17" spans="1:23" ht="30" customHeight="1" x14ac:dyDescent="0.3">
      <c r="A17" s="28">
        <v>14</v>
      </c>
      <c r="B17" s="6" t="s">
        <v>26</v>
      </c>
      <c r="C17" s="6" t="s">
        <v>27</v>
      </c>
      <c r="D17" s="1" t="s">
        <v>28</v>
      </c>
      <c r="E17" s="8" t="s">
        <v>42</v>
      </c>
      <c r="F17" s="40">
        <v>100</v>
      </c>
      <c r="G17" s="42"/>
      <c r="H17" s="40">
        <f t="shared" si="0"/>
        <v>0</v>
      </c>
      <c r="I17" s="32"/>
      <c r="J17" s="43">
        <f t="shared" si="1"/>
        <v>0</v>
      </c>
      <c r="K17" s="44"/>
      <c r="L17" s="45">
        <f t="shared" si="2"/>
        <v>0</v>
      </c>
      <c r="M17" s="45">
        <f t="shared" si="3"/>
        <v>0</v>
      </c>
      <c r="N17" s="32"/>
      <c r="O17" s="32"/>
      <c r="P17" s="37"/>
      <c r="Q17" s="38"/>
      <c r="R17" s="37"/>
      <c r="S17" s="38"/>
      <c r="T17" s="38"/>
      <c r="U17" s="33">
        <v>0</v>
      </c>
      <c r="V17" s="33">
        <v>0</v>
      </c>
      <c r="W17" s="32">
        <f t="shared" si="4"/>
        <v>0</v>
      </c>
    </row>
    <row r="18" spans="1:23" ht="30" customHeight="1" x14ac:dyDescent="0.3">
      <c r="A18" s="28">
        <v>15</v>
      </c>
      <c r="B18" s="6" t="s">
        <v>26</v>
      </c>
      <c r="C18" s="6" t="s">
        <v>27</v>
      </c>
      <c r="D18" s="1" t="s">
        <v>28</v>
      </c>
      <c r="E18" s="8" t="s">
        <v>43</v>
      </c>
      <c r="F18" s="40">
        <v>100</v>
      </c>
      <c r="G18" s="42"/>
      <c r="H18" s="40">
        <f t="shared" si="0"/>
        <v>0</v>
      </c>
      <c r="I18" s="32"/>
      <c r="J18" s="43">
        <f t="shared" si="1"/>
        <v>0</v>
      </c>
      <c r="K18" s="44"/>
      <c r="L18" s="45">
        <f t="shared" si="2"/>
        <v>0</v>
      </c>
      <c r="M18" s="45">
        <f t="shared" si="3"/>
        <v>0</v>
      </c>
      <c r="N18" s="32"/>
      <c r="O18" s="32"/>
      <c r="P18" s="37"/>
      <c r="Q18" s="38"/>
      <c r="R18" s="37"/>
      <c r="S18" s="38"/>
      <c r="T18" s="38"/>
      <c r="U18" s="33">
        <v>0</v>
      </c>
      <c r="V18" s="33">
        <v>0</v>
      </c>
      <c r="W18" s="32">
        <f t="shared" si="4"/>
        <v>0</v>
      </c>
    </row>
    <row r="19" spans="1:23" ht="30" customHeight="1" x14ac:dyDescent="0.3">
      <c r="A19" s="28">
        <v>16</v>
      </c>
      <c r="B19" s="6" t="s">
        <v>26</v>
      </c>
      <c r="C19" s="6" t="s">
        <v>27</v>
      </c>
      <c r="D19" s="1" t="s">
        <v>28</v>
      </c>
      <c r="E19" s="8" t="s">
        <v>44</v>
      </c>
      <c r="F19" s="40">
        <v>500</v>
      </c>
      <c r="G19" s="42"/>
      <c r="H19" s="40">
        <f t="shared" si="0"/>
        <v>0</v>
      </c>
      <c r="I19" s="32"/>
      <c r="J19" s="43">
        <f t="shared" si="1"/>
        <v>0</v>
      </c>
      <c r="K19" s="44"/>
      <c r="L19" s="45">
        <f t="shared" si="2"/>
        <v>0</v>
      </c>
      <c r="M19" s="45">
        <f t="shared" si="3"/>
        <v>0</v>
      </c>
      <c r="N19" s="32"/>
      <c r="O19" s="32"/>
      <c r="P19" s="37"/>
      <c r="Q19" s="38"/>
      <c r="R19" s="37"/>
      <c r="S19" s="38"/>
      <c r="T19" s="38"/>
      <c r="U19" s="33">
        <v>0</v>
      </c>
      <c r="V19" s="33">
        <v>0</v>
      </c>
      <c r="W19" s="32">
        <f t="shared" si="4"/>
        <v>0</v>
      </c>
    </row>
    <row r="20" spans="1:23" ht="30" customHeight="1" x14ac:dyDescent="0.3">
      <c r="A20" s="28">
        <v>17</v>
      </c>
      <c r="B20" s="6" t="s">
        <v>26</v>
      </c>
      <c r="C20" s="6" t="s">
        <v>27</v>
      </c>
      <c r="D20" s="1" t="s">
        <v>28</v>
      </c>
      <c r="E20" s="8" t="s">
        <v>45</v>
      </c>
      <c r="F20" s="40">
        <v>100</v>
      </c>
      <c r="G20" s="42"/>
      <c r="H20" s="40">
        <f t="shared" si="0"/>
        <v>0</v>
      </c>
      <c r="I20" s="32"/>
      <c r="J20" s="43">
        <f t="shared" si="1"/>
        <v>0</v>
      </c>
      <c r="K20" s="44"/>
      <c r="L20" s="45">
        <f t="shared" si="2"/>
        <v>0</v>
      </c>
      <c r="M20" s="45">
        <f t="shared" si="3"/>
        <v>0</v>
      </c>
      <c r="N20" s="32"/>
      <c r="O20" s="32"/>
      <c r="P20" s="37"/>
      <c r="Q20" s="38"/>
      <c r="R20" s="37"/>
      <c r="S20" s="38"/>
      <c r="T20" s="38"/>
      <c r="U20" s="33">
        <v>0</v>
      </c>
      <c r="V20" s="33">
        <v>0</v>
      </c>
      <c r="W20" s="32">
        <f t="shared" si="4"/>
        <v>0</v>
      </c>
    </row>
    <row r="21" spans="1:23" ht="30" customHeight="1" x14ac:dyDescent="0.3">
      <c r="A21" s="28">
        <v>18</v>
      </c>
      <c r="B21" s="6" t="s">
        <v>26</v>
      </c>
      <c r="C21" s="6" t="s">
        <v>27</v>
      </c>
      <c r="D21" s="1" t="s">
        <v>28</v>
      </c>
      <c r="E21" s="8" t="s">
        <v>46</v>
      </c>
      <c r="F21" s="40">
        <v>500</v>
      </c>
      <c r="G21" s="42"/>
      <c r="H21" s="40">
        <f t="shared" si="0"/>
        <v>0</v>
      </c>
      <c r="I21" s="32"/>
      <c r="J21" s="43">
        <f t="shared" si="1"/>
        <v>0</v>
      </c>
      <c r="K21" s="44"/>
      <c r="L21" s="45">
        <f t="shared" si="2"/>
        <v>0</v>
      </c>
      <c r="M21" s="45">
        <f t="shared" si="3"/>
        <v>0</v>
      </c>
      <c r="N21" s="32"/>
      <c r="O21" s="32"/>
      <c r="P21" s="37"/>
      <c r="Q21" s="38"/>
      <c r="R21" s="37"/>
      <c r="S21" s="38"/>
      <c r="T21" s="38"/>
      <c r="U21" s="33">
        <v>0</v>
      </c>
      <c r="V21" s="33">
        <v>0</v>
      </c>
      <c r="W21" s="32">
        <f t="shared" si="4"/>
        <v>0</v>
      </c>
    </row>
    <row r="22" spans="1:23" ht="30" customHeight="1" x14ac:dyDescent="0.3">
      <c r="A22" s="28">
        <v>19</v>
      </c>
      <c r="B22" s="6" t="s">
        <v>26</v>
      </c>
      <c r="C22" s="6" t="s">
        <v>27</v>
      </c>
      <c r="D22" s="1" t="s">
        <v>28</v>
      </c>
      <c r="E22" s="8" t="s">
        <v>47</v>
      </c>
      <c r="F22" s="40">
        <v>100</v>
      </c>
      <c r="G22" s="42"/>
      <c r="H22" s="40">
        <f t="shared" si="0"/>
        <v>0</v>
      </c>
      <c r="I22" s="32"/>
      <c r="J22" s="43">
        <f t="shared" si="1"/>
        <v>0</v>
      </c>
      <c r="K22" s="44"/>
      <c r="L22" s="45">
        <f t="shared" si="2"/>
        <v>0</v>
      </c>
      <c r="M22" s="45">
        <f t="shared" si="3"/>
        <v>0</v>
      </c>
      <c r="N22" s="32"/>
      <c r="O22" s="32"/>
      <c r="P22" s="37"/>
      <c r="Q22" s="38"/>
      <c r="R22" s="37"/>
      <c r="S22" s="38"/>
      <c r="T22" s="38"/>
      <c r="U22" s="33">
        <v>0</v>
      </c>
      <c r="V22" s="33">
        <v>0</v>
      </c>
      <c r="W22" s="32">
        <f t="shared" si="4"/>
        <v>0</v>
      </c>
    </row>
    <row r="23" spans="1:23" ht="30" customHeight="1" x14ac:dyDescent="0.3">
      <c r="A23" s="28">
        <v>20</v>
      </c>
      <c r="B23" s="6" t="s">
        <v>26</v>
      </c>
      <c r="C23" s="6" t="s">
        <v>27</v>
      </c>
      <c r="D23" s="1" t="s">
        <v>28</v>
      </c>
      <c r="E23" s="8" t="s">
        <v>48</v>
      </c>
      <c r="F23" s="40">
        <v>500</v>
      </c>
      <c r="G23" s="42"/>
      <c r="H23" s="40">
        <f t="shared" si="0"/>
        <v>0</v>
      </c>
      <c r="I23" s="32"/>
      <c r="J23" s="43">
        <f t="shared" si="1"/>
        <v>0</v>
      </c>
      <c r="K23" s="44"/>
      <c r="L23" s="45">
        <f t="shared" si="2"/>
        <v>0</v>
      </c>
      <c r="M23" s="45">
        <f t="shared" si="3"/>
        <v>0</v>
      </c>
      <c r="N23" s="32"/>
      <c r="O23" s="32"/>
      <c r="P23" s="37"/>
      <c r="Q23" s="38"/>
      <c r="R23" s="37"/>
      <c r="S23" s="38"/>
      <c r="T23" s="38"/>
      <c r="U23" s="33">
        <v>0</v>
      </c>
      <c r="V23" s="33">
        <v>0</v>
      </c>
      <c r="W23" s="32">
        <f t="shared" si="4"/>
        <v>0</v>
      </c>
    </row>
    <row r="24" spans="1:23" ht="30" customHeight="1" x14ac:dyDescent="0.3">
      <c r="A24" s="28">
        <v>21</v>
      </c>
      <c r="B24" s="6" t="s">
        <v>26</v>
      </c>
      <c r="C24" s="6" t="s">
        <v>27</v>
      </c>
      <c r="D24" s="1" t="s">
        <v>28</v>
      </c>
      <c r="E24" s="8" t="s">
        <v>49</v>
      </c>
      <c r="F24" s="40">
        <v>100</v>
      </c>
      <c r="G24" s="42"/>
      <c r="H24" s="40">
        <f t="shared" si="0"/>
        <v>0</v>
      </c>
      <c r="I24" s="32"/>
      <c r="J24" s="43">
        <f t="shared" si="1"/>
        <v>0</v>
      </c>
      <c r="K24" s="44"/>
      <c r="L24" s="45">
        <f t="shared" si="2"/>
        <v>0</v>
      </c>
      <c r="M24" s="45">
        <f t="shared" si="3"/>
        <v>0</v>
      </c>
      <c r="N24" s="32"/>
      <c r="O24" s="32"/>
      <c r="P24" s="37"/>
      <c r="Q24" s="38"/>
      <c r="R24" s="37"/>
      <c r="S24" s="38"/>
      <c r="T24" s="38"/>
      <c r="U24" s="33">
        <v>0</v>
      </c>
      <c r="V24" s="33">
        <v>0</v>
      </c>
      <c r="W24" s="32">
        <f t="shared" si="4"/>
        <v>0</v>
      </c>
    </row>
    <row r="25" spans="1:23" ht="30" customHeight="1" x14ac:dyDescent="0.3">
      <c r="A25" s="28">
        <v>22</v>
      </c>
      <c r="B25" s="6" t="s">
        <v>26</v>
      </c>
      <c r="C25" s="6" t="s">
        <v>27</v>
      </c>
      <c r="D25" s="1" t="s">
        <v>28</v>
      </c>
      <c r="E25" s="8" t="s">
        <v>50</v>
      </c>
      <c r="F25" s="40">
        <v>100</v>
      </c>
      <c r="G25" s="42"/>
      <c r="H25" s="40">
        <f t="shared" si="0"/>
        <v>0</v>
      </c>
      <c r="I25" s="32"/>
      <c r="J25" s="43">
        <f t="shared" si="1"/>
        <v>0</v>
      </c>
      <c r="K25" s="44"/>
      <c r="L25" s="45">
        <f t="shared" si="2"/>
        <v>0</v>
      </c>
      <c r="M25" s="45">
        <f t="shared" si="3"/>
        <v>0</v>
      </c>
      <c r="N25" s="32"/>
      <c r="O25" s="32"/>
      <c r="P25" s="37"/>
      <c r="Q25" s="38"/>
      <c r="R25" s="37"/>
      <c r="S25" s="38"/>
      <c r="T25" s="38"/>
      <c r="U25" s="33">
        <v>0</v>
      </c>
      <c r="V25" s="33">
        <v>0</v>
      </c>
      <c r="W25" s="32">
        <f t="shared" si="4"/>
        <v>0</v>
      </c>
    </row>
    <row r="26" spans="1:23" ht="30" customHeight="1" x14ac:dyDescent="0.3">
      <c r="S26" s="31"/>
      <c r="T26" s="31"/>
    </row>
    <row r="27" spans="1:23" ht="30" customHeight="1" x14ac:dyDescent="0.3">
      <c r="A27" s="46" t="s">
        <v>51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8"/>
      <c r="P27" s="17">
        <v>90</v>
      </c>
      <c r="Q27" s="16">
        <v>0.996</v>
      </c>
      <c r="R27" s="17">
        <v>50</v>
      </c>
      <c r="S27" s="18" t="s">
        <v>52</v>
      </c>
      <c r="T27" s="16" t="s">
        <v>53</v>
      </c>
    </row>
    <row r="553" spans="1:1" ht="30" customHeight="1" x14ac:dyDescent="0.3">
      <c r="A553" s="39" t="s">
        <v>54</v>
      </c>
    </row>
    <row r="554" spans="1:1" ht="30" customHeight="1" x14ac:dyDescent="0.3">
      <c r="A554" s="39" t="s">
        <v>55</v>
      </c>
    </row>
    <row r="555" spans="1:1" ht="30" customHeight="1" x14ac:dyDescent="0.3">
      <c r="A555" s="39" t="s">
        <v>56</v>
      </c>
    </row>
    <row r="556" spans="1:1" ht="30" customHeight="1" x14ac:dyDescent="0.3">
      <c r="A556" s="39" t="s">
        <v>57</v>
      </c>
    </row>
    <row r="557" spans="1:1" ht="30" customHeight="1" x14ac:dyDescent="0.3">
      <c r="A557" s="39" t="s">
        <v>58</v>
      </c>
    </row>
    <row r="558" spans="1:1" ht="30" customHeight="1" x14ac:dyDescent="0.3">
      <c r="A558" s="39" t="s">
        <v>59</v>
      </c>
    </row>
    <row r="559" spans="1:1" ht="30" customHeight="1" x14ac:dyDescent="0.3">
      <c r="A559" s="39" t="s">
        <v>60</v>
      </c>
    </row>
    <row r="560" spans="1:1" ht="30" customHeight="1" x14ac:dyDescent="0.3">
      <c r="A560" s="39" t="s">
        <v>61</v>
      </c>
    </row>
    <row r="561" spans="1:1" ht="30" customHeight="1" x14ac:dyDescent="0.3">
      <c r="A561" s="39" t="s">
        <v>62</v>
      </c>
    </row>
    <row r="562" spans="1:1" ht="30" customHeight="1" x14ac:dyDescent="0.3">
      <c r="A562" s="39" t="s">
        <v>63</v>
      </c>
    </row>
    <row r="563" spans="1:1" ht="30" customHeight="1" x14ac:dyDescent="0.3">
      <c r="A563" s="39" t="s">
        <v>64</v>
      </c>
    </row>
  </sheetData>
  <autoFilter ref="A3:U3" xr:uid="{CD43AC81-2875-43F0-9246-6A1A3DF5707C}"/>
  <sortState xmlns:xlrd2="http://schemas.microsoft.com/office/spreadsheetml/2017/richdata2" ref="A4:W25">
    <sortCondition ref="E4:E25"/>
  </sortState>
  <mergeCells count="6">
    <mergeCell ref="A27:O27"/>
    <mergeCell ref="A1:W1"/>
    <mergeCell ref="A2:C2"/>
    <mergeCell ref="D2:E2"/>
    <mergeCell ref="U2:W2"/>
    <mergeCell ref="F2:T2"/>
  </mergeCells>
  <dataValidations count="4">
    <dataValidation type="list" allowBlank="1" showInputMessage="1" showErrorMessage="1" sqref="N4:N25" xr:uid="{4AB49BDE-0E34-41CF-9E87-C2D18489BDA8}">
      <formula1>$A$557:$A$559</formula1>
    </dataValidation>
    <dataValidation type="list" allowBlank="1" showInputMessage="1" showErrorMessage="1" sqref="K4:K25" xr:uid="{2188B726-E15C-473A-9D34-B23FC81DF2B6}">
      <formula1>$A$560:$A$563</formula1>
    </dataValidation>
    <dataValidation type="list" allowBlank="1" showInputMessage="1" showErrorMessage="1" sqref="G4:G25" xr:uid="{5D054848-2BA2-4EA2-8252-0B3AA4E75797}">
      <formula1>$A$553:$A$553</formula1>
    </dataValidation>
    <dataValidation type="list" allowBlank="1" showInputMessage="1" showErrorMessage="1" sqref="I4:I25" xr:uid="{00000000-0002-0000-0000-000000000000}">
      <formula1>$A$554:$A$556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"/>
  <sheetViews>
    <sheetView showGridLines="0" zoomScale="90" zoomScaleNormal="90" workbookViewId="0">
      <pane ySplit="1" topLeftCell="A2" activePane="bottomLeft" state="frozen"/>
      <selection pane="bottomLeft" activeCell="A2" sqref="A2"/>
    </sheetView>
  </sheetViews>
  <sheetFormatPr defaultColWidth="9.109375" defaultRowHeight="70.349999999999994" customHeight="1" x14ac:dyDescent="0.25"/>
  <cols>
    <col min="1" max="1" width="20.5546875" style="5" customWidth="1"/>
    <col min="2" max="2" width="40.5546875" style="5" customWidth="1"/>
    <col min="3" max="3" width="30.5546875" style="25" customWidth="1"/>
    <col min="4" max="4" width="40.5546875" style="5" customWidth="1"/>
    <col min="5" max="5" width="20.5546875" style="5" customWidth="1"/>
    <col min="6" max="16384" width="9.109375" style="5"/>
  </cols>
  <sheetData>
    <row r="1" spans="1:5" ht="30" customHeight="1" x14ac:dyDescent="0.25">
      <c r="A1" s="12" t="s">
        <v>7</v>
      </c>
      <c r="B1" s="13" t="s">
        <v>65</v>
      </c>
      <c r="C1" s="23" t="s">
        <v>66</v>
      </c>
      <c r="D1" s="13" t="s">
        <v>67</v>
      </c>
      <c r="E1" s="12" t="s">
        <v>68</v>
      </c>
    </row>
    <row r="2" spans="1:5" ht="80.099999999999994" customHeight="1" x14ac:dyDescent="0.25">
      <c r="A2" s="2" t="s">
        <v>69</v>
      </c>
      <c r="B2" s="3" t="s">
        <v>70</v>
      </c>
      <c r="C2" s="24" t="s">
        <v>71</v>
      </c>
      <c r="D2" s="3" t="s">
        <v>72</v>
      </c>
      <c r="E2" s="4" t="s">
        <v>73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4"/>
  <sheetViews>
    <sheetView showGridLines="0" zoomScale="90" zoomScaleNormal="90" workbookViewId="0">
      <pane ySplit="2" topLeftCell="A3" activePane="bottomLeft" state="frozen"/>
      <selection pane="bottomLeft" activeCell="A3" sqref="A3"/>
    </sheetView>
  </sheetViews>
  <sheetFormatPr defaultColWidth="9.109375" defaultRowHeight="13.2" x14ac:dyDescent="0.3"/>
  <cols>
    <col min="1" max="2" width="10.5546875" style="9" customWidth="1"/>
    <col min="3" max="4" width="40.5546875" style="35" customWidth="1"/>
    <col min="5" max="5" width="30.5546875" style="9" customWidth="1"/>
    <col min="6" max="6" width="50.5546875" style="15" customWidth="1"/>
    <col min="7" max="7" width="40.5546875" style="22" customWidth="1"/>
    <col min="8" max="8" width="40.5546875" style="15" customWidth="1"/>
    <col min="9" max="9" width="20.5546875" style="14" customWidth="1"/>
    <col min="10" max="10" width="50.5546875" style="15" customWidth="1"/>
    <col min="11" max="11" width="30.5546875" style="22" customWidth="1"/>
    <col min="12" max="12" width="50.5546875" style="15" customWidth="1"/>
    <col min="13" max="13" width="20.5546875" style="36" customWidth="1"/>
    <col min="14" max="16384" width="9.109375" style="9"/>
  </cols>
  <sheetData>
    <row r="1" spans="1:13" ht="29.25" customHeight="1" x14ac:dyDescent="0.3">
      <c r="A1" s="56" t="s">
        <v>74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13" ht="30" customHeight="1" x14ac:dyDescent="0.3">
      <c r="A2" s="12" t="s">
        <v>75</v>
      </c>
      <c r="B2" s="12" t="s">
        <v>6</v>
      </c>
      <c r="C2" s="13" t="s">
        <v>8</v>
      </c>
      <c r="D2" s="13" t="s">
        <v>9</v>
      </c>
      <c r="E2" s="12" t="s">
        <v>76</v>
      </c>
      <c r="F2" s="19" t="s">
        <v>77</v>
      </c>
      <c r="G2" s="20" t="s">
        <v>78</v>
      </c>
      <c r="H2" s="13" t="s">
        <v>79</v>
      </c>
      <c r="I2" s="12" t="s">
        <v>7</v>
      </c>
      <c r="J2" s="13" t="s">
        <v>65</v>
      </c>
      <c r="K2" s="23" t="s">
        <v>66</v>
      </c>
      <c r="L2" s="13" t="s">
        <v>67</v>
      </c>
      <c r="M2" s="12" t="s">
        <v>68</v>
      </c>
    </row>
    <row r="3" spans="1:13" ht="139.94999999999999" customHeight="1" x14ac:dyDescent="0.3">
      <c r="A3" s="28">
        <v>1</v>
      </c>
      <c r="B3" s="6" t="s">
        <v>26</v>
      </c>
      <c r="C3" s="1" t="s">
        <v>28</v>
      </c>
      <c r="D3" s="8" t="s">
        <v>29</v>
      </c>
      <c r="E3" s="40">
        <v>500</v>
      </c>
      <c r="F3" s="7" t="s">
        <v>80</v>
      </c>
      <c r="G3" s="21" t="s">
        <v>81</v>
      </c>
      <c r="H3" s="7" t="s">
        <v>125</v>
      </c>
      <c r="I3" s="6" t="s">
        <v>27</v>
      </c>
      <c r="J3" s="3" t="str">
        <f>VLOOKUP(I3,'Endereços Ponta A'!$A$2:$E$2,2,TRUE)</f>
        <v>UFBA 
Avenida Milton Santos, s/n, Prédio do CPD/UFBA, Ondina, Salvador, BA 
CEP.: 40170-110</v>
      </c>
      <c r="K3" s="26" t="str">
        <f>VLOOKUP(I3,'Endereços Ponta A'!$A$2:$E$2,3,TRUE)</f>
        <v>-13.00246,-38.508975</v>
      </c>
      <c r="L3" s="3" t="str">
        <f>VLOOKUP(I3,'Endereços Ponta A'!$A$2:$E$2,4,TRUE)</f>
        <v>Nome: Luiz Cláudio Mendonça
E-mail: mendonca@ufba.br
Tels.: (71) 3283-6114 / (71) 3283-6128 / (71) 3283-6112</v>
      </c>
      <c r="M3" s="4" t="str">
        <f>VLOOKUP(I3,'Endereços Ponta A'!$A$2:$E$2,5,TRUE)</f>
        <v>015.180.714/0001-04</v>
      </c>
    </row>
    <row r="4" spans="1:13" ht="139.94999999999999" customHeight="1" x14ac:dyDescent="0.3">
      <c r="A4" s="28">
        <v>2</v>
      </c>
      <c r="B4" s="6" t="s">
        <v>26</v>
      </c>
      <c r="C4" s="1" t="s">
        <v>28</v>
      </c>
      <c r="D4" s="8" t="s">
        <v>30</v>
      </c>
      <c r="E4" s="40">
        <v>500</v>
      </c>
      <c r="F4" s="7" t="s">
        <v>82</v>
      </c>
      <c r="G4" s="21" t="s">
        <v>83</v>
      </c>
      <c r="H4" s="7" t="s">
        <v>126</v>
      </c>
      <c r="I4" s="6" t="s">
        <v>27</v>
      </c>
      <c r="J4" s="3" t="str">
        <f>VLOOKUP(I4,'Endereços Ponta A'!$A$2:$E$2,2,TRUE)</f>
        <v>UFBA 
Avenida Milton Santos, s/n, Prédio do CPD/UFBA, Ondina, Salvador, BA 
CEP.: 40170-110</v>
      </c>
      <c r="K4" s="26" t="str">
        <f>VLOOKUP(I4,'Endereços Ponta A'!$A$2:$E$2,3,TRUE)</f>
        <v>-13.00246,-38.508975</v>
      </c>
      <c r="L4" s="3" t="str">
        <f>VLOOKUP(I4,'Endereços Ponta A'!$A$2:$E$2,4,TRUE)</f>
        <v>Nome: Luiz Cláudio Mendonça
E-mail: mendonca@ufba.br
Tels.: (71) 3283-6114 / (71) 3283-6128 / (71) 3283-6112</v>
      </c>
      <c r="M4" s="4" t="str">
        <f>VLOOKUP(I4,'Endereços Ponta A'!$A$2:$E$2,5,TRUE)</f>
        <v>015.180.714/0001-04</v>
      </c>
    </row>
    <row r="5" spans="1:13" ht="139.94999999999999" customHeight="1" x14ac:dyDescent="0.3">
      <c r="A5" s="28">
        <v>3</v>
      </c>
      <c r="B5" s="6" t="s">
        <v>26</v>
      </c>
      <c r="C5" s="1" t="s">
        <v>28</v>
      </c>
      <c r="D5" s="8" t="s">
        <v>31</v>
      </c>
      <c r="E5" s="40">
        <v>100</v>
      </c>
      <c r="F5" s="7" t="s">
        <v>84</v>
      </c>
      <c r="G5" s="21" t="s">
        <v>85</v>
      </c>
      <c r="H5" s="7" t="s">
        <v>127</v>
      </c>
      <c r="I5" s="6" t="s">
        <v>27</v>
      </c>
      <c r="J5" s="3" t="str">
        <f>VLOOKUP(I5,'Endereços Ponta A'!$A$2:$E$2,2,TRUE)</f>
        <v>UFBA 
Avenida Milton Santos, s/n, Prédio do CPD/UFBA, Ondina, Salvador, BA 
CEP.: 40170-110</v>
      </c>
      <c r="K5" s="26" t="str">
        <f>VLOOKUP(I5,'Endereços Ponta A'!$A$2:$E$2,3,TRUE)</f>
        <v>-13.00246,-38.508975</v>
      </c>
      <c r="L5" s="3" t="str">
        <f>VLOOKUP(I5,'Endereços Ponta A'!$A$2:$E$2,4,TRUE)</f>
        <v>Nome: Luiz Cláudio Mendonça
E-mail: mendonca@ufba.br
Tels.: (71) 3283-6114 / (71) 3283-6128 / (71) 3283-6112</v>
      </c>
      <c r="M5" s="4" t="str">
        <f>VLOOKUP(I5,'Endereços Ponta A'!$A$2:$E$2,5,TRUE)</f>
        <v>015.180.714/0001-04</v>
      </c>
    </row>
    <row r="6" spans="1:13" ht="139.94999999999999" customHeight="1" x14ac:dyDescent="0.3">
      <c r="A6" s="28">
        <v>4</v>
      </c>
      <c r="B6" s="6" t="s">
        <v>26</v>
      </c>
      <c r="C6" s="1" t="s">
        <v>28</v>
      </c>
      <c r="D6" s="8" t="s">
        <v>32</v>
      </c>
      <c r="E6" s="40">
        <v>100</v>
      </c>
      <c r="F6" s="7" t="s">
        <v>86</v>
      </c>
      <c r="G6" s="21" t="s">
        <v>87</v>
      </c>
      <c r="H6" s="7" t="s">
        <v>127</v>
      </c>
      <c r="I6" s="6" t="s">
        <v>27</v>
      </c>
      <c r="J6" s="3" t="str">
        <f>VLOOKUP(I6,'Endereços Ponta A'!$A$2:$E$2,2,TRUE)</f>
        <v>UFBA 
Avenida Milton Santos, s/n, Prédio do CPD/UFBA, Ondina, Salvador, BA 
CEP.: 40170-110</v>
      </c>
      <c r="K6" s="26" t="str">
        <f>VLOOKUP(I6,'Endereços Ponta A'!$A$2:$E$2,3,TRUE)</f>
        <v>-13.00246,-38.508975</v>
      </c>
      <c r="L6" s="3" t="str">
        <f>VLOOKUP(I6,'Endereços Ponta A'!$A$2:$E$2,4,TRUE)</f>
        <v>Nome: Luiz Cláudio Mendonça
E-mail: mendonca@ufba.br
Tels.: (71) 3283-6114 / (71) 3283-6128 / (71) 3283-6112</v>
      </c>
      <c r="M6" s="4" t="str">
        <f>VLOOKUP(I6,'Endereços Ponta A'!$A$2:$E$2,5,TRUE)</f>
        <v>015.180.714/0001-04</v>
      </c>
    </row>
    <row r="7" spans="1:13" ht="139.94999999999999" customHeight="1" x14ac:dyDescent="0.3">
      <c r="A7" s="28">
        <v>5</v>
      </c>
      <c r="B7" s="6" t="s">
        <v>26</v>
      </c>
      <c r="C7" s="1" t="s">
        <v>28</v>
      </c>
      <c r="D7" s="8" t="s">
        <v>33</v>
      </c>
      <c r="E7" s="40">
        <v>100</v>
      </c>
      <c r="F7" s="7" t="s">
        <v>88</v>
      </c>
      <c r="G7" s="21" t="s">
        <v>89</v>
      </c>
      <c r="H7" s="7" t="s">
        <v>143</v>
      </c>
      <c r="I7" s="6" t="s">
        <v>27</v>
      </c>
      <c r="J7" s="3" t="str">
        <f>VLOOKUP(I7,'Endereços Ponta A'!$A$2:$E$2,2,TRUE)</f>
        <v>UFBA 
Avenida Milton Santos, s/n, Prédio do CPD/UFBA, Ondina, Salvador, BA 
CEP.: 40170-110</v>
      </c>
      <c r="K7" s="26" t="str">
        <f>VLOOKUP(I7,'Endereços Ponta A'!$A$2:$E$2,3,TRUE)</f>
        <v>-13.00246,-38.508975</v>
      </c>
      <c r="L7" s="3" t="str">
        <f>VLOOKUP(I7,'Endereços Ponta A'!$A$2:$E$2,4,TRUE)</f>
        <v>Nome: Luiz Cláudio Mendonça
E-mail: mendonca@ufba.br
Tels.: (71) 3283-6114 / (71) 3283-6128 / (71) 3283-6112</v>
      </c>
      <c r="M7" s="4" t="str">
        <f>VLOOKUP(I7,'Endereços Ponta A'!$A$2:$E$2,5,TRUE)</f>
        <v>015.180.714/0001-04</v>
      </c>
    </row>
    <row r="8" spans="1:13" ht="139.94999999999999" customHeight="1" x14ac:dyDescent="0.3">
      <c r="A8" s="28">
        <v>6</v>
      </c>
      <c r="B8" s="6" t="s">
        <v>26</v>
      </c>
      <c r="C8" s="1" t="s">
        <v>28</v>
      </c>
      <c r="D8" s="8" t="s">
        <v>34</v>
      </c>
      <c r="E8" s="40">
        <v>100</v>
      </c>
      <c r="F8" s="7" t="s">
        <v>90</v>
      </c>
      <c r="G8" s="21" t="s">
        <v>91</v>
      </c>
      <c r="H8" s="7" t="s">
        <v>142</v>
      </c>
      <c r="I8" s="6" t="s">
        <v>27</v>
      </c>
      <c r="J8" s="3" t="str">
        <f>VLOOKUP(I8,'Endereços Ponta A'!$A$2:$E$2,2,TRUE)</f>
        <v>UFBA 
Avenida Milton Santos, s/n, Prédio do CPD/UFBA, Ondina, Salvador, BA 
CEP.: 40170-110</v>
      </c>
      <c r="K8" s="26" t="str">
        <f>VLOOKUP(I8,'Endereços Ponta A'!$A$2:$E$2,3,TRUE)</f>
        <v>-13.00246,-38.508975</v>
      </c>
      <c r="L8" s="3" t="str">
        <f>VLOOKUP(I8,'Endereços Ponta A'!$A$2:$E$2,4,TRUE)</f>
        <v>Nome: Luiz Cláudio Mendonça
E-mail: mendonca@ufba.br
Tels.: (71) 3283-6114 / (71) 3283-6128 / (71) 3283-6112</v>
      </c>
      <c r="M8" s="4" t="str">
        <f>VLOOKUP(I8,'Endereços Ponta A'!$A$2:$E$2,5,TRUE)</f>
        <v>015.180.714/0001-04</v>
      </c>
    </row>
    <row r="9" spans="1:13" ht="139.94999999999999" customHeight="1" x14ac:dyDescent="0.3">
      <c r="A9" s="28">
        <v>7</v>
      </c>
      <c r="B9" s="6" t="s">
        <v>26</v>
      </c>
      <c r="C9" s="1" t="s">
        <v>28</v>
      </c>
      <c r="D9" s="8" t="s">
        <v>35</v>
      </c>
      <c r="E9" s="40">
        <v>100</v>
      </c>
      <c r="F9" s="7" t="s">
        <v>92</v>
      </c>
      <c r="G9" s="21" t="s">
        <v>93</v>
      </c>
      <c r="H9" s="7" t="s">
        <v>141</v>
      </c>
      <c r="I9" s="6" t="s">
        <v>27</v>
      </c>
      <c r="J9" s="3" t="str">
        <f>VLOOKUP(I9,'Endereços Ponta A'!$A$2:$E$2,2,TRUE)</f>
        <v>UFBA 
Avenida Milton Santos, s/n, Prédio do CPD/UFBA, Ondina, Salvador, BA 
CEP.: 40170-110</v>
      </c>
      <c r="K9" s="26" t="str">
        <f>VLOOKUP(I9,'Endereços Ponta A'!$A$2:$E$2,3,TRUE)</f>
        <v>-13.00246,-38.508975</v>
      </c>
      <c r="L9" s="3" t="str">
        <f>VLOOKUP(I9,'Endereços Ponta A'!$A$2:$E$2,4,TRUE)</f>
        <v>Nome: Luiz Cláudio Mendonça
E-mail: mendonca@ufba.br
Tels.: (71) 3283-6114 / (71) 3283-6128 / (71) 3283-6112</v>
      </c>
      <c r="M9" s="4" t="str">
        <f>VLOOKUP(I9,'Endereços Ponta A'!$A$2:$E$2,5,TRUE)</f>
        <v>015.180.714/0001-04</v>
      </c>
    </row>
    <row r="10" spans="1:13" ht="139.94999999999999" customHeight="1" x14ac:dyDescent="0.3">
      <c r="A10" s="28">
        <v>8</v>
      </c>
      <c r="B10" s="6" t="s">
        <v>26</v>
      </c>
      <c r="C10" s="1" t="s">
        <v>28</v>
      </c>
      <c r="D10" s="8" t="s">
        <v>36</v>
      </c>
      <c r="E10" s="40">
        <v>100</v>
      </c>
      <c r="F10" s="7" t="s">
        <v>94</v>
      </c>
      <c r="G10" s="21" t="s">
        <v>95</v>
      </c>
      <c r="H10" s="7" t="s">
        <v>128</v>
      </c>
      <c r="I10" s="6" t="s">
        <v>27</v>
      </c>
      <c r="J10" s="3" t="str">
        <f>VLOOKUP(I10,'Endereços Ponta A'!$A$2:$E$2,2,TRUE)</f>
        <v>UFBA 
Avenida Milton Santos, s/n, Prédio do CPD/UFBA, Ondina, Salvador, BA 
CEP.: 40170-110</v>
      </c>
      <c r="K10" s="26" t="str">
        <f>VLOOKUP(I10,'Endereços Ponta A'!$A$2:$E$2,3,TRUE)</f>
        <v>-13.00246,-38.508975</v>
      </c>
      <c r="L10" s="3" t="str">
        <f>VLOOKUP(I10,'Endereços Ponta A'!$A$2:$E$2,4,TRUE)</f>
        <v>Nome: Luiz Cláudio Mendonça
E-mail: mendonca@ufba.br
Tels.: (71) 3283-6114 / (71) 3283-6128 / (71) 3283-6112</v>
      </c>
      <c r="M10" s="4" t="str">
        <f>VLOOKUP(I10,'Endereços Ponta A'!$A$2:$E$2,5,TRUE)</f>
        <v>015.180.714/0001-04</v>
      </c>
    </row>
    <row r="11" spans="1:13" ht="139.94999999999999" customHeight="1" x14ac:dyDescent="0.3">
      <c r="A11" s="28">
        <v>9</v>
      </c>
      <c r="B11" s="6" t="s">
        <v>26</v>
      </c>
      <c r="C11" s="1" t="s">
        <v>28</v>
      </c>
      <c r="D11" s="8" t="s">
        <v>37</v>
      </c>
      <c r="E11" s="40">
        <v>100</v>
      </c>
      <c r="F11" s="7" t="s">
        <v>96</v>
      </c>
      <c r="G11" s="21" t="s">
        <v>97</v>
      </c>
      <c r="H11" s="7" t="s">
        <v>140</v>
      </c>
      <c r="I11" s="6" t="s">
        <v>27</v>
      </c>
      <c r="J11" s="3" t="str">
        <f>VLOOKUP(I11,'Endereços Ponta A'!$A$2:$E$2,2,TRUE)</f>
        <v>UFBA 
Avenida Milton Santos, s/n, Prédio do CPD/UFBA, Ondina, Salvador, BA 
CEP.: 40170-110</v>
      </c>
      <c r="K11" s="26" t="str">
        <f>VLOOKUP(I11,'Endereços Ponta A'!$A$2:$E$2,3,TRUE)</f>
        <v>-13.00246,-38.508975</v>
      </c>
      <c r="L11" s="3" t="str">
        <f>VLOOKUP(I11,'Endereços Ponta A'!$A$2:$E$2,4,TRUE)</f>
        <v>Nome: Luiz Cláudio Mendonça
E-mail: mendonca@ufba.br
Tels.: (71) 3283-6114 / (71) 3283-6128 / (71) 3283-6112</v>
      </c>
      <c r="M11" s="4" t="str">
        <f>VLOOKUP(I11,'Endereços Ponta A'!$A$2:$E$2,5,TRUE)</f>
        <v>015.180.714/0001-04</v>
      </c>
    </row>
    <row r="12" spans="1:13" ht="139.94999999999999" customHeight="1" x14ac:dyDescent="0.3">
      <c r="A12" s="28">
        <v>10</v>
      </c>
      <c r="B12" s="6" t="s">
        <v>26</v>
      </c>
      <c r="C12" s="1" t="s">
        <v>28</v>
      </c>
      <c r="D12" s="8" t="s">
        <v>38</v>
      </c>
      <c r="E12" s="40">
        <v>100</v>
      </c>
      <c r="F12" s="7" t="s">
        <v>98</v>
      </c>
      <c r="G12" s="21" t="s">
        <v>99</v>
      </c>
      <c r="H12" s="7" t="s">
        <v>139</v>
      </c>
      <c r="I12" s="6" t="s">
        <v>27</v>
      </c>
      <c r="J12" s="3" t="str">
        <f>VLOOKUP(I12,'Endereços Ponta A'!$A$2:$E$2,2,TRUE)</f>
        <v>UFBA 
Avenida Milton Santos, s/n, Prédio do CPD/UFBA, Ondina, Salvador, BA 
CEP.: 40170-110</v>
      </c>
      <c r="K12" s="26" t="str">
        <f>VLOOKUP(I12,'Endereços Ponta A'!$A$2:$E$2,3,TRUE)</f>
        <v>-13.00246,-38.508975</v>
      </c>
      <c r="L12" s="3" t="str">
        <f>VLOOKUP(I12,'Endereços Ponta A'!$A$2:$E$2,4,TRUE)</f>
        <v>Nome: Luiz Cláudio Mendonça
E-mail: mendonca@ufba.br
Tels.: (71) 3283-6114 / (71) 3283-6128 / (71) 3283-6112</v>
      </c>
      <c r="M12" s="4" t="str">
        <f>VLOOKUP(I12,'Endereços Ponta A'!$A$2:$E$2,5,TRUE)</f>
        <v>015.180.714/0001-04</v>
      </c>
    </row>
    <row r="13" spans="1:13" ht="139.94999999999999" customHeight="1" x14ac:dyDescent="0.3">
      <c r="A13" s="28">
        <v>11</v>
      </c>
      <c r="B13" s="6" t="s">
        <v>26</v>
      </c>
      <c r="C13" s="1" t="s">
        <v>28</v>
      </c>
      <c r="D13" s="8" t="s">
        <v>39</v>
      </c>
      <c r="E13" s="40">
        <v>100</v>
      </c>
      <c r="F13" s="7" t="s">
        <v>100</v>
      </c>
      <c r="G13" s="21" t="s">
        <v>101</v>
      </c>
      <c r="H13" s="7" t="s">
        <v>138</v>
      </c>
      <c r="I13" s="6" t="s">
        <v>27</v>
      </c>
      <c r="J13" s="3" t="str">
        <f>VLOOKUP(I13,'Endereços Ponta A'!$A$2:$E$2,2,TRUE)</f>
        <v>UFBA 
Avenida Milton Santos, s/n, Prédio do CPD/UFBA, Ondina, Salvador, BA 
CEP.: 40170-110</v>
      </c>
      <c r="K13" s="26" t="str">
        <f>VLOOKUP(I13,'Endereços Ponta A'!$A$2:$E$2,3,TRUE)</f>
        <v>-13.00246,-38.508975</v>
      </c>
      <c r="L13" s="3" t="str">
        <f>VLOOKUP(I13,'Endereços Ponta A'!$A$2:$E$2,4,TRUE)</f>
        <v>Nome: Luiz Cláudio Mendonça
E-mail: mendonca@ufba.br
Tels.: (71) 3283-6114 / (71) 3283-6128 / (71) 3283-6112</v>
      </c>
      <c r="M13" s="4" t="str">
        <f>VLOOKUP(I13,'Endereços Ponta A'!$A$2:$E$2,5,TRUE)</f>
        <v>015.180.714/0001-04</v>
      </c>
    </row>
    <row r="14" spans="1:13" ht="139.94999999999999" customHeight="1" x14ac:dyDescent="0.3">
      <c r="A14" s="28">
        <v>12</v>
      </c>
      <c r="B14" s="6" t="s">
        <v>26</v>
      </c>
      <c r="C14" s="1" t="s">
        <v>28</v>
      </c>
      <c r="D14" s="8" t="s">
        <v>40</v>
      </c>
      <c r="E14" s="40">
        <v>100</v>
      </c>
      <c r="F14" s="7" t="s">
        <v>102</v>
      </c>
      <c r="G14" s="21" t="s">
        <v>103</v>
      </c>
      <c r="H14" s="7" t="s">
        <v>137</v>
      </c>
      <c r="I14" s="6" t="s">
        <v>27</v>
      </c>
      <c r="J14" s="3" t="str">
        <f>VLOOKUP(I14,'Endereços Ponta A'!$A$2:$E$2,2,TRUE)</f>
        <v>UFBA 
Avenida Milton Santos, s/n, Prédio do CPD/UFBA, Ondina, Salvador, BA 
CEP.: 40170-110</v>
      </c>
      <c r="K14" s="26" t="str">
        <f>VLOOKUP(I14,'Endereços Ponta A'!$A$2:$E$2,3,TRUE)</f>
        <v>-13.00246,-38.508975</v>
      </c>
      <c r="L14" s="3" t="str">
        <f>VLOOKUP(I14,'Endereços Ponta A'!$A$2:$E$2,4,TRUE)</f>
        <v>Nome: Luiz Cláudio Mendonça
E-mail: mendonca@ufba.br
Tels.: (71) 3283-6114 / (71) 3283-6128 / (71) 3283-6112</v>
      </c>
      <c r="M14" s="4" t="str">
        <f>VLOOKUP(I14,'Endereços Ponta A'!$A$2:$E$2,5,TRUE)</f>
        <v>015.180.714/0001-04</v>
      </c>
    </row>
    <row r="15" spans="1:13" ht="139.94999999999999" customHeight="1" x14ac:dyDescent="0.3">
      <c r="A15" s="28">
        <v>13</v>
      </c>
      <c r="B15" s="6" t="s">
        <v>26</v>
      </c>
      <c r="C15" s="1" t="s">
        <v>28</v>
      </c>
      <c r="D15" s="8" t="s">
        <v>41</v>
      </c>
      <c r="E15" s="40">
        <v>100</v>
      </c>
      <c r="F15" s="7" t="s">
        <v>104</v>
      </c>
      <c r="G15" s="21" t="s">
        <v>105</v>
      </c>
      <c r="H15" s="7" t="s">
        <v>128</v>
      </c>
      <c r="I15" s="6" t="s">
        <v>27</v>
      </c>
      <c r="J15" s="3" t="str">
        <f>VLOOKUP(I15,'Endereços Ponta A'!$A$2:$E$2,2,TRUE)</f>
        <v>UFBA 
Avenida Milton Santos, s/n, Prédio do CPD/UFBA, Ondina, Salvador, BA 
CEP.: 40170-110</v>
      </c>
      <c r="K15" s="26" t="str">
        <f>VLOOKUP(I15,'Endereços Ponta A'!$A$2:$E$2,3,TRUE)</f>
        <v>-13.00246,-38.508975</v>
      </c>
      <c r="L15" s="3" t="str">
        <f>VLOOKUP(I15,'Endereços Ponta A'!$A$2:$E$2,4,TRUE)</f>
        <v>Nome: Luiz Cláudio Mendonça
E-mail: mendonca@ufba.br
Tels.: (71) 3283-6114 / (71) 3283-6128 / (71) 3283-6112</v>
      </c>
      <c r="M15" s="4" t="str">
        <f>VLOOKUP(I15,'Endereços Ponta A'!$A$2:$E$2,5,TRUE)</f>
        <v>015.180.714/0001-04</v>
      </c>
    </row>
    <row r="16" spans="1:13" ht="139.94999999999999" customHeight="1" x14ac:dyDescent="0.3">
      <c r="A16" s="28">
        <v>14</v>
      </c>
      <c r="B16" s="6" t="s">
        <v>26</v>
      </c>
      <c r="C16" s="1" t="s">
        <v>28</v>
      </c>
      <c r="D16" s="8" t="s">
        <v>106</v>
      </c>
      <c r="E16" s="40">
        <v>100</v>
      </c>
      <c r="F16" s="7" t="s">
        <v>107</v>
      </c>
      <c r="G16" s="21" t="s">
        <v>108</v>
      </c>
      <c r="H16" s="7" t="s">
        <v>136</v>
      </c>
      <c r="I16" s="6" t="s">
        <v>27</v>
      </c>
      <c r="J16" s="3" t="str">
        <f>VLOOKUP(I16,'Endereços Ponta A'!$A$2:$E$2,2,TRUE)</f>
        <v>UFBA 
Avenida Milton Santos, s/n, Prédio do CPD/UFBA, Ondina, Salvador, BA 
CEP.: 40170-110</v>
      </c>
      <c r="K16" s="26" t="str">
        <f>VLOOKUP(I16,'Endereços Ponta A'!$A$2:$E$2,3,TRUE)</f>
        <v>-13.00246,-38.508975</v>
      </c>
      <c r="L16" s="3" t="str">
        <f>VLOOKUP(I16,'Endereços Ponta A'!$A$2:$E$2,4,TRUE)</f>
        <v>Nome: Luiz Cláudio Mendonça
E-mail: mendonca@ufba.br
Tels.: (71) 3283-6114 / (71) 3283-6128 / (71) 3283-6112</v>
      </c>
      <c r="M16" s="4" t="str">
        <f>VLOOKUP(I16,'Endereços Ponta A'!$A$2:$E$2,5,TRUE)</f>
        <v>015.180.714/0001-04</v>
      </c>
    </row>
    <row r="17" spans="1:13" ht="139.94999999999999" customHeight="1" x14ac:dyDescent="0.3">
      <c r="A17" s="28">
        <v>15</v>
      </c>
      <c r="B17" s="6" t="s">
        <v>26</v>
      </c>
      <c r="C17" s="1" t="s">
        <v>28</v>
      </c>
      <c r="D17" s="8" t="s">
        <v>43</v>
      </c>
      <c r="E17" s="40">
        <v>100</v>
      </c>
      <c r="F17" s="7" t="s">
        <v>109</v>
      </c>
      <c r="G17" s="21" t="s">
        <v>110</v>
      </c>
      <c r="H17" s="7" t="s">
        <v>135</v>
      </c>
      <c r="I17" s="6" t="s">
        <v>27</v>
      </c>
      <c r="J17" s="3" t="str">
        <f>VLOOKUP(I17,'Endereços Ponta A'!$A$2:$E$2,2,TRUE)</f>
        <v>UFBA 
Avenida Milton Santos, s/n, Prédio do CPD/UFBA, Ondina, Salvador, BA 
CEP.: 40170-110</v>
      </c>
      <c r="K17" s="26" t="str">
        <f>VLOOKUP(I17,'Endereços Ponta A'!$A$2:$E$2,3,TRUE)</f>
        <v>-13.00246,-38.508975</v>
      </c>
      <c r="L17" s="3" t="str">
        <f>VLOOKUP(I17,'Endereços Ponta A'!$A$2:$E$2,4,TRUE)</f>
        <v>Nome: Luiz Cláudio Mendonça
E-mail: mendonca@ufba.br
Tels.: (71) 3283-6114 / (71) 3283-6128 / (71) 3283-6112</v>
      </c>
      <c r="M17" s="4" t="str">
        <f>VLOOKUP(I17,'Endereços Ponta A'!$A$2:$E$2,5,TRUE)</f>
        <v>015.180.714/0001-04</v>
      </c>
    </row>
    <row r="18" spans="1:13" ht="139.94999999999999" customHeight="1" x14ac:dyDescent="0.3">
      <c r="A18" s="28">
        <v>16</v>
      </c>
      <c r="B18" s="6" t="s">
        <v>26</v>
      </c>
      <c r="C18" s="1" t="s">
        <v>28</v>
      </c>
      <c r="D18" s="8" t="s">
        <v>44</v>
      </c>
      <c r="E18" s="40">
        <v>500</v>
      </c>
      <c r="F18" s="7" t="s">
        <v>111</v>
      </c>
      <c r="G18" s="21" t="s">
        <v>112</v>
      </c>
      <c r="H18" s="7" t="s">
        <v>134</v>
      </c>
      <c r="I18" s="6" t="s">
        <v>27</v>
      </c>
      <c r="J18" s="3" t="str">
        <f>VLOOKUP(I18,'Endereços Ponta A'!$A$2:$E$2,2,TRUE)</f>
        <v>UFBA 
Avenida Milton Santos, s/n, Prédio do CPD/UFBA, Ondina, Salvador, BA 
CEP.: 40170-110</v>
      </c>
      <c r="K18" s="26" t="str">
        <f>VLOOKUP(I18,'Endereços Ponta A'!$A$2:$E$2,3,TRUE)</f>
        <v>-13.00246,-38.508975</v>
      </c>
      <c r="L18" s="3" t="str">
        <f>VLOOKUP(I18,'Endereços Ponta A'!$A$2:$E$2,4,TRUE)</f>
        <v>Nome: Luiz Cláudio Mendonça
E-mail: mendonca@ufba.br
Tels.: (71) 3283-6114 / (71) 3283-6128 / (71) 3283-6112</v>
      </c>
      <c r="M18" s="4" t="str">
        <f>VLOOKUP(I18,'Endereços Ponta A'!$A$2:$E$2,5,TRUE)</f>
        <v>015.180.714/0001-04</v>
      </c>
    </row>
    <row r="19" spans="1:13" ht="139.94999999999999" customHeight="1" x14ac:dyDescent="0.3">
      <c r="A19" s="28">
        <v>17</v>
      </c>
      <c r="B19" s="6" t="s">
        <v>26</v>
      </c>
      <c r="C19" s="1" t="s">
        <v>28</v>
      </c>
      <c r="D19" s="8" t="s">
        <v>45</v>
      </c>
      <c r="E19" s="40">
        <v>100</v>
      </c>
      <c r="F19" s="7" t="s">
        <v>113</v>
      </c>
      <c r="G19" s="21" t="s">
        <v>114</v>
      </c>
      <c r="H19" s="7" t="s">
        <v>133</v>
      </c>
      <c r="I19" s="6" t="s">
        <v>27</v>
      </c>
      <c r="J19" s="3" t="str">
        <f>VLOOKUP(I19,'Endereços Ponta A'!$A$2:$E$2,2,TRUE)</f>
        <v>UFBA 
Avenida Milton Santos, s/n, Prédio do CPD/UFBA, Ondina, Salvador, BA 
CEP.: 40170-110</v>
      </c>
      <c r="K19" s="26" t="str">
        <f>VLOOKUP(I19,'Endereços Ponta A'!$A$2:$E$2,3,TRUE)</f>
        <v>-13.00246,-38.508975</v>
      </c>
      <c r="L19" s="3" t="str">
        <f>VLOOKUP(I19,'Endereços Ponta A'!$A$2:$E$2,4,TRUE)</f>
        <v>Nome: Luiz Cláudio Mendonça
E-mail: mendonca@ufba.br
Tels.: (71) 3283-6114 / (71) 3283-6128 / (71) 3283-6112</v>
      </c>
      <c r="M19" s="4" t="str">
        <f>VLOOKUP(I19,'Endereços Ponta A'!$A$2:$E$2,5,TRUE)</f>
        <v>015.180.714/0001-04</v>
      </c>
    </row>
    <row r="20" spans="1:13" ht="139.94999999999999" customHeight="1" x14ac:dyDescent="0.3">
      <c r="A20" s="28">
        <v>18</v>
      </c>
      <c r="B20" s="6" t="s">
        <v>26</v>
      </c>
      <c r="C20" s="1" t="s">
        <v>28</v>
      </c>
      <c r="D20" s="8" t="s">
        <v>46</v>
      </c>
      <c r="E20" s="40">
        <v>500</v>
      </c>
      <c r="F20" s="7" t="s">
        <v>115</v>
      </c>
      <c r="G20" s="21" t="s">
        <v>116</v>
      </c>
      <c r="H20" s="7" t="s">
        <v>132</v>
      </c>
      <c r="I20" s="6" t="s">
        <v>27</v>
      </c>
      <c r="J20" s="3" t="str">
        <f>VLOOKUP(I20,'Endereços Ponta A'!$A$2:$E$2,2,TRUE)</f>
        <v>UFBA 
Avenida Milton Santos, s/n, Prédio do CPD/UFBA, Ondina, Salvador, BA 
CEP.: 40170-110</v>
      </c>
      <c r="K20" s="26" t="str">
        <f>VLOOKUP(I20,'Endereços Ponta A'!$A$2:$E$2,3,TRUE)</f>
        <v>-13.00246,-38.508975</v>
      </c>
      <c r="L20" s="3" t="str">
        <f>VLOOKUP(I20,'Endereços Ponta A'!$A$2:$E$2,4,TRUE)</f>
        <v>Nome: Luiz Cláudio Mendonça
E-mail: mendonca@ufba.br
Tels.: (71) 3283-6114 / (71) 3283-6128 / (71) 3283-6112</v>
      </c>
      <c r="M20" s="4" t="str">
        <f>VLOOKUP(I20,'Endereços Ponta A'!$A$2:$E$2,5,TRUE)</f>
        <v>015.180.714/0001-04</v>
      </c>
    </row>
    <row r="21" spans="1:13" ht="139.94999999999999" customHeight="1" x14ac:dyDescent="0.3">
      <c r="A21" s="28">
        <v>19</v>
      </c>
      <c r="B21" s="6" t="s">
        <v>26</v>
      </c>
      <c r="C21" s="1" t="s">
        <v>28</v>
      </c>
      <c r="D21" s="8" t="s">
        <v>47</v>
      </c>
      <c r="E21" s="40">
        <v>100</v>
      </c>
      <c r="F21" s="7" t="s">
        <v>117</v>
      </c>
      <c r="G21" s="21" t="s">
        <v>118</v>
      </c>
      <c r="H21" s="7" t="s">
        <v>131</v>
      </c>
      <c r="I21" s="6" t="s">
        <v>27</v>
      </c>
      <c r="J21" s="3" t="str">
        <f>VLOOKUP(I21,'Endereços Ponta A'!$A$2:$E$2,2,TRUE)</f>
        <v>UFBA 
Avenida Milton Santos, s/n, Prédio do CPD/UFBA, Ondina, Salvador, BA 
CEP.: 40170-110</v>
      </c>
      <c r="K21" s="26" t="str">
        <f>VLOOKUP(I21,'Endereços Ponta A'!$A$2:$E$2,3,TRUE)</f>
        <v>-13.00246,-38.508975</v>
      </c>
      <c r="L21" s="3" t="str">
        <f>VLOOKUP(I21,'Endereços Ponta A'!$A$2:$E$2,4,TRUE)</f>
        <v>Nome: Luiz Cláudio Mendonça
E-mail: mendonca@ufba.br
Tels.: (71) 3283-6114 / (71) 3283-6128 / (71) 3283-6112</v>
      </c>
      <c r="M21" s="4" t="str">
        <f>VLOOKUP(I21,'Endereços Ponta A'!$A$2:$E$2,5,TRUE)</f>
        <v>015.180.714/0001-04</v>
      </c>
    </row>
    <row r="22" spans="1:13" ht="139.94999999999999" customHeight="1" x14ac:dyDescent="0.3">
      <c r="A22" s="28">
        <v>20</v>
      </c>
      <c r="B22" s="6" t="s">
        <v>26</v>
      </c>
      <c r="C22" s="1" t="s">
        <v>28</v>
      </c>
      <c r="D22" s="8" t="s">
        <v>48</v>
      </c>
      <c r="E22" s="40">
        <v>500</v>
      </c>
      <c r="F22" s="7" t="s">
        <v>119</v>
      </c>
      <c r="G22" s="21" t="s">
        <v>120</v>
      </c>
      <c r="H22" s="7" t="s">
        <v>130</v>
      </c>
      <c r="I22" s="6" t="s">
        <v>27</v>
      </c>
      <c r="J22" s="3" t="str">
        <f>VLOOKUP(I22,'Endereços Ponta A'!$A$2:$E$2,2,TRUE)</f>
        <v>UFBA 
Avenida Milton Santos, s/n, Prédio do CPD/UFBA, Ondina, Salvador, BA 
CEP.: 40170-110</v>
      </c>
      <c r="K22" s="26" t="str">
        <f>VLOOKUP(I22,'Endereços Ponta A'!$A$2:$E$2,3,TRUE)</f>
        <v>-13.00246,-38.508975</v>
      </c>
      <c r="L22" s="3" t="str">
        <f>VLOOKUP(I22,'Endereços Ponta A'!$A$2:$E$2,4,TRUE)</f>
        <v>Nome: Luiz Cláudio Mendonça
E-mail: mendonca@ufba.br
Tels.: (71) 3283-6114 / (71) 3283-6128 / (71) 3283-6112</v>
      </c>
      <c r="M22" s="4" t="str">
        <f>VLOOKUP(I22,'Endereços Ponta A'!$A$2:$E$2,5,TRUE)</f>
        <v>015.180.714/0001-04</v>
      </c>
    </row>
    <row r="23" spans="1:13" ht="139.94999999999999" customHeight="1" x14ac:dyDescent="0.3">
      <c r="A23" s="28">
        <v>21</v>
      </c>
      <c r="B23" s="6" t="s">
        <v>26</v>
      </c>
      <c r="C23" s="1" t="s">
        <v>28</v>
      </c>
      <c r="D23" s="8" t="s">
        <v>49</v>
      </c>
      <c r="E23" s="40">
        <v>100</v>
      </c>
      <c r="F23" s="7" t="s">
        <v>121</v>
      </c>
      <c r="G23" s="21" t="s">
        <v>122</v>
      </c>
      <c r="H23" s="7" t="s">
        <v>128</v>
      </c>
      <c r="I23" s="6" t="s">
        <v>27</v>
      </c>
      <c r="J23" s="3" t="str">
        <f>VLOOKUP(I23,'Endereços Ponta A'!$A$2:$E$2,2,TRUE)</f>
        <v>UFBA 
Avenida Milton Santos, s/n, Prédio do CPD/UFBA, Ondina, Salvador, BA 
CEP.: 40170-110</v>
      </c>
      <c r="K23" s="26" t="str">
        <f>VLOOKUP(I23,'Endereços Ponta A'!$A$2:$E$2,3,TRUE)</f>
        <v>-13.00246,-38.508975</v>
      </c>
      <c r="L23" s="3" t="str">
        <f>VLOOKUP(I23,'Endereços Ponta A'!$A$2:$E$2,4,TRUE)</f>
        <v>Nome: Luiz Cláudio Mendonça
E-mail: mendonca@ufba.br
Tels.: (71) 3283-6114 / (71) 3283-6128 / (71) 3283-6112</v>
      </c>
      <c r="M23" s="4" t="str">
        <f>VLOOKUP(I23,'Endereços Ponta A'!$A$2:$E$2,5,TRUE)</f>
        <v>015.180.714/0001-04</v>
      </c>
    </row>
    <row r="24" spans="1:13" ht="139.94999999999999" customHeight="1" x14ac:dyDescent="0.3">
      <c r="A24" s="28">
        <v>22</v>
      </c>
      <c r="B24" s="6" t="s">
        <v>26</v>
      </c>
      <c r="C24" s="1" t="s">
        <v>28</v>
      </c>
      <c r="D24" s="8" t="s">
        <v>50</v>
      </c>
      <c r="E24" s="40">
        <v>100</v>
      </c>
      <c r="F24" s="7" t="s">
        <v>123</v>
      </c>
      <c r="G24" s="21" t="s">
        <v>124</v>
      </c>
      <c r="H24" s="7" t="s">
        <v>129</v>
      </c>
      <c r="I24" s="6" t="s">
        <v>27</v>
      </c>
      <c r="J24" s="3" t="str">
        <f>VLOOKUP(I24,'Endereços Ponta A'!$A$2:$E$2,2,TRUE)</f>
        <v>UFBA 
Avenida Milton Santos, s/n, Prédio do CPD/UFBA, Ondina, Salvador, BA 
CEP.: 40170-110</v>
      </c>
      <c r="K24" s="26" t="str">
        <f>VLOOKUP(I24,'Endereços Ponta A'!$A$2:$E$2,3,TRUE)</f>
        <v>-13.00246,-38.508975</v>
      </c>
      <c r="L24" s="3" t="str">
        <f>VLOOKUP(I24,'Endereços Ponta A'!$A$2:$E$2,4,TRUE)</f>
        <v>Nome: Luiz Cláudio Mendonça
E-mail: mendonca@ufba.br
Tels.: (71) 3283-6114 / (71) 3283-6128 / (71) 3283-6112</v>
      </c>
      <c r="M24" s="4" t="str">
        <f>VLOOKUP(I24,'Endereços Ponta A'!$A$2:$E$2,5,TRUE)</f>
        <v>015.180.714/0001-04</v>
      </c>
    </row>
  </sheetData>
  <autoFilter ref="A2:M2" xr:uid="{4930A2CB-9302-461B-9386-2E0CCB0F0651}"/>
  <mergeCells count="1">
    <mergeCell ref="A1:M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3FE40DBF067FF488038228CE98A93E2" ma:contentTypeVersion="18" ma:contentTypeDescription="Crie um novo documento." ma:contentTypeScope="" ma:versionID="9fb2cbc548016a4d731fc5afa1bba4b3">
  <xsd:schema xmlns:xsd="http://www.w3.org/2001/XMLSchema" xmlns:xs="http://www.w3.org/2001/XMLSchema" xmlns:p="http://schemas.microsoft.com/office/2006/metadata/properties" xmlns:ns2="d390a96d-db97-45e6-b709-fd37e83b62fb" xmlns:ns3="7d7f5f5d-fe7e-4cac-9b01-1bcee1fc4576" targetNamespace="http://schemas.microsoft.com/office/2006/metadata/properties" ma:root="true" ma:fieldsID="1ad9b0454257f435607f84e6fea5c37c" ns2:_="" ns3:_="">
    <xsd:import namespace="d390a96d-db97-45e6-b709-fd37e83b62fb"/>
    <xsd:import namespace="7d7f5f5d-fe7e-4cac-9b01-1bcee1fc45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_Flow_Signoff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0a96d-db97-45e6-b709-fd37e83b62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Marcações de imagem" ma:readOnly="false" ma:fieldId="{5cf76f15-5ced-4ddc-b409-7134ff3c332f}" ma:taxonomyMulti="true" ma:sspId="5c6d6704-c1be-48d0-823f-e0f8bcbfaa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Flow_SignoffStatus" ma:index="24" nillable="true" ma:displayName="Status de liberação" ma:internalName="Status_x0020_de_x0020_libera_x00e7__x00e3_o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7f5f5d-fe7e-4cac-9b01-1bcee1fc457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4811b23-b01e-4c3c-983c-f6819dbeee91}" ma:internalName="TaxCatchAll" ma:showField="CatchAllData" ma:web="7d7f5f5d-fe7e-4cac-9b01-1bcee1fc45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390a96d-db97-45e6-b709-fd37e83b62fb">
      <Terms xmlns="http://schemas.microsoft.com/office/infopath/2007/PartnerControls"/>
    </lcf76f155ced4ddcb4097134ff3c332f>
    <TaxCatchAll xmlns="7d7f5f5d-fe7e-4cac-9b01-1bcee1fc4576" xsi:nil="true"/>
    <SharedWithUsers xmlns="7d7f5f5d-fe7e-4cac-9b01-1bcee1fc4576">
      <UserInfo>
        <DisplayName>César Augusto Borges Fraga</DisplayName>
        <AccountId>12</AccountId>
        <AccountType/>
      </UserInfo>
      <UserInfo>
        <DisplayName>Alexander Pereira Victorino</DisplayName>
        <AccountId>72</AccountId>
        <AccountType/>
      </UserInfo>
    </SharedWithUsers>
    <_Flow_SignoffStatus xmlns="d390a96d-db97-45e6-b709-fd37e83b62f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B027EF-9E5C-4DB9-986E-3A135589B8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0a96d-db97-45e6-b709-fd37e83b62fb"/>
    <ds:schemaRef ds:uri="7d7f5f5d-fe7e-4cac-9b01-1bcee1fc45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C7F49C3-1B0B-408D-BE04-D136C9DC1D55}">
  <ds:schemaRefs>
    <ds:schemaRef ds:uri="d390a96d-db97-45e6-b709-fd37e83b62fb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purl.org/dc/terms/"/>
    <ds:schemaRef ds:uri="7d7f5f5d-fe7e-4cac-9b01-1bcee1fc4576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2AAB04C-1CAE-4C8C-9743-847C4309A91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Formato da proposta</vt:lpstr>
      <vt:lpstr>Endereços Ponta A</vt:lpstr>
      <vt:lpstr>Endereços Ponta 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2025-05-19T18:20:15Z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0x010100F3FE40DBF067FF488038228CE98A93E2</vt:lpwstr>
  </property>
  <property fmtid="{D5CDD505-2E9C-101B-9397-08002B2CF9AE}" pid="3" name="MediaServiceImageTags">
    <vt:lpwstr/>
  </property>
</Properties>
</file>