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153" documentId="13_ncr:1_{0158A87A-9CB7-4B16-A585-5340D314DA55}" xr6:coauthVersionLast="47" xr6:coauthVersionMax="47" xr10:uidLastSave="{5D999CAE-4027-42FC-8FC5-5902DAC85837}"/>
  <bookViews>
    <workbookView xWindow="-108" yWindow="-108" windowWidth="23256" windowHeight="12456" xr2:uid="{00000000-000D-0000-FFFF-FFFF00000000}"/>
  </bookViews>
  <sheets>
    <sheet name="Formato da proposta" sheetId="4" r:id="rId1"/>
    <sheet name="Endereços Ponta A" sheetId="6" r:id="rId2"/>
    <sheet name="Endereços Ponta B" sheetId="3" r:id="rId3"/>
  </sheets>
  <definedNames>
    <definedName name="_xlnm._FilterDatabase" localSheetId="1" hidden="1">'Endereços Ponta A'!$A$1:$E$5</definedName>
    <definedName name="_xlnm._FilterDatabase" localSheetId="2" hidden="1">'Endereços Ponta B'!$A$2:$M$2</definedName>
    <definedName name="_xlnm._FilterDatabase" localSheetId="0" hidden="1">'Formato da proposta'!$A$3:$W$3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4" l="1"/>
  <c r="J10" i="4"/>
  <c r="L10" i="4"/>
  <c r="W10" i="4"/>
  <c r="W9" i="4"/>
  <c r="W11" i="4"/>
  <c r="H16" i="4"/>
  <c r="M16" i="4" s="1"/>
  <c r="J16" i="4"/>
  <c r="L16" i="4"/>
  <c r="W16" i="4"/>
  <c r="H17" i="4"/>
  <c r="J17" i="4"/>
  <c r="M17" i="4" s="1"/>
  <c r="L17" i="4"/>
  <c r="W17" i="4"/>
  <c r="H18" i="4"/>
  <c r="M18" i="4" s="1"/>
  <c r="J18" i="4"/>
  <c r="L18" i="4"/>
  <c r="W18" i="4"/>
  <c r="J17" i="3"/>
  <c r="K17" i="3"/>
  <c r="L17" i="3"/>
  <c r="M17" i="3"/>
  <c r="J15" i="3"/>
  <c r="K15" i="3"/>
  <c r="L15" i="3"/>
  <c r="M15" i="3"/>
  <c r="J16" i="3"/>
  <c r="K16" i="3"/>
  <c r="L16" i="3"/>
  <c r="M16" i="3"/>
  <c r="J9" i="3"/>
  <c r="K9" i="3"/>
  <c r="L9" i="3"/>
  <c r="M9" i="3"/>
  <c r="J4" i="3"/>
  <c r="K4" i="3"/>
  <c r="L4" i="3"/>
  <c r="M4" i="3"/>
  <c r="J5" i="3"/>
  <c r="K5" i="3"/>
  <c r="L5" i="3"/>
  <c r="M5" i="3"/>
  <c r="J6" i="3"/>
  <c r="K6" i="3"/>
  <c r="L6" i="3"/>
  <c r="M6" i="3"/>
  <c r="J7" i="3"/>
  <c r="K7" i="3"/>
  <c r="L7" i="3"/>
  <c r="M7" i="3"/>
  <c r="W5" i="4"/>
  <c r="W6" i="4"/>
  <c r="W7" i="4"/>
  <c r="W8" i="4"/>
  <c r="W12" i="4"/>
  <c r="W13" i="4"/>
  <c r="W14" i="4"/>
  <c r="W15" i="4"/>
  <c r="W4" i="4"/>
  <c r="H5" i="4"/>
  <c r="J5" i="4"/>
  <c r="L5" i="4"/>
  <c r="M5" i="4"/>
  <c r="H6" i="4"/>
  <c r="J6" i="4"/>
  <c r="L6" i="4"/>
  <c r="H7" i="4"/>
  <c r="J7" i="4"/>
  <c r="L7" i="4"/>
  <c r="M7" i="4"/>
  <c r="H8" i="4"/>
  <c r="M8" i="4" s="1"/>
  <c r="J8" i="4"/>
  <c r="L8" i="4"/>
  <c r="H9" i="4"/>
  <c r="M9" i="4" s="1"/>
  <c r="J9" i="4"/>
  <c r="L9" i="4"/>
  <c r="L11" i="4"/>
  <c r="L12" i="4"/>
  <c r="L13" i="4"/>
  <c r="L14" i="4"/>
  <c r="L15" i="4"/>
  <c r="L4" i="4"/>
  <c r="J11" i="4"/>
  <c r="J12" i="4"/>
  <c r="J13" i="4"/>
  <c r="J14" i="4"/>
  <c r="J15" i="4"/>
  <c r="J4" i="4"/>
  <c r="H11" i="4"/>
  <c r="H12" i="4"/>
  <c r="H13" i="4"/>
  <c r="H14" i="4"/>
  <c r="H15" i="4"/>
  <c r="H4" i="4"/>
  <c r="M14" i="4" l="1"/>
  <c r="M13" i="4"/>
  <c r="M6" i="4"/>
  <c r="M10" i="4"/>
  <c r="M11" i="4"/>
  <c r="M12" i="4"/>
  <c r="M15" i="4"/>
  <c r="M4" i="4"/>
  <c r="J3" i="3" l="1"/>
  <c r="K3" i="3"/>
  <c r="L3" i="3"/>
  <c r="M3" i="3"/>
  <c r="J8" i="3"/>
  <c r="K8" i="3"/>
  <c r="L8" i="3"/>
  <c r="M8" i="3"/>
  <c r="J10" i="3"/>
  <c r="K10" i="3"/>
  <c r="L10" i="3"/>
  <c r="M10" i="3"/>
  <c r="J11" i="3"/>
  <c r="K11" i="3"/>
  <c r="L11" i="3"/>
  <c r="M11" i="3"/>
  <c r="J12" i="3"/>
  <c r="K12" i="3"/>
  <c r="L12" i="3"/>
  <c r="M12" i="3"/>
  <c r="J13" i="3"/>
  <c r="K13" i="3"/>
  <c r="L13" i="3"/>
  <c r="M13" i="3"/>
  <c r="J14" i="3"/>
  <c r="K14" i="3"/>
  <c r="L14" i="3"/>
  <c r="M14" i="3"/>
</calcChain>
</file>

<file path=xl/sharedStrings.xml><?xml version="1.0" encoding="utf-8"?>
<sst xmlns="http://schemas.openxmlformats.org/spreadsheetml/2006/main" count="251" uniqueCount="142">
  <si>
    <t>Formato da proposta</t>
  </si>
  <si>
    <t>Ponta A</t>
  </si>
  <si>
    <t>Ponta B</t>
  </si>
  <si>
    <t>Parâmetros técnicos (Preenchimento obrigatório)</t>
  </si>
  <si>
    <t>Valores em R$ com impostos para contrato de 24 meses</t>
  </si>
  <si>
    <t>Item</t>
  </si>
  <si>
    <t>UF</t>
  </si>
  <si>
    <t>PoP de conexão</t>
  </si>
  <si>
    <t>Organização Usuária</t>
  </si>
  <si>
    <t>Campus</t>
  </si>
  <si>
    <t>Banda (Mb/s)</t>
  </si>
  <si>
    <t>Modalidade de conexão</t>
  </si>
  <si>
    <t>Pontuação</t>
  </si>
  <si>
    <t xml:space="preserve">Meio físico de transmissão </t>
  </si>
  <si>
    <t>Dupla/Múltiplas abordagens?</t>
  </si>
  <si>
    <t>Valor final</t>
  </si>
  <si>
    <t>Infraestrutura Própria/Parceria</t>
  </si>
  <si>
    <t>Nome do Parceiro</t>
  </si>
  <si>
    <t>Prazo de entrega (dias)</t>
  </si>
  <si>
    <t>SLA (%)</t>
  </si>
  <si>
    <t>Latência (ms)</t>
  </si>
  <si>
    <t>Taxa de perda de pacotes (%)</t>
  </si>
  <si>
    <r>
      <t>Vazão (</t>
    </r>
    <r>
      <rPr>
        <b/>
        <i/>
        <sz val="10"/>
        <color theme="0"/>
        <rFont val="Arial"/>
        <family val="2"/>
      </rPr>
      <t>throughput</t>
    </r>
    <r>
      <rPr>
        <b/>
        <sz val="10"/>
        <color theme="0"/>
        <rFont val="Arial"/>
        <family val="2"/>
      </rPr>
      <t>) (%)</t>
    </r>
  </si>
  <si>
    <t>Mensal (R$)</t>
  </si>
  <si>
    <t>Instalação (R$)</t>
  </si>
  <si>
    <t xml:space="preserve">Total </t>
  </si>
  <si>
    <t>DF</t>
  </si>
  <si>
    <t>POP-DF</t>
  </si>
  <si>
    <t>Comissão Nacional de Energia Nuclear - CNEN</t>
  </si>
  <si>
    <t>GO</t>
  </si>
  <si>
    <t>POP-GO</t>
  </si>
  <si>
    <t>Instituto Federal de Educação, Ciência e Tecnologia Goiano - IFGOIANO</t>
  </si>
  <si>
    <t>MT</t>
  </si>
  <si>
    <t>POP-MT</t>
  </si>
  <si>
    <t>Instituto Federal de Educação, Ciência e Tecnologia de Mato Grosso - IFMT</t>
  </si>
  <si>
    <t>Campus Avançado Guarantã do Norte</t>
  </si>
  <si>
    <t>Centro de Referência de Canarana</t>
  </si>
  <si>
    <t>Centro de Referência de Jaciara</t>
  </si>
  <si>
    <t>Centro de Referência de Paranaíta</t>
  </si>
  <si>
    <t>Parâmetros técnicos de desempenho mínimos aceitos pela RNP (conforme termo de referência)</t>
  </si>
  <si>
    <t>50 (terrestre) ou 150 (satelital)</t>
  </si>
  <si>
    <t>Entre 0,10% e 0,00%</t>
  </si>
  <si>
    <t>Entre 95,0% e 100,0%</t>
  </si>
  <si>
    <t>Circuito Metroethernet</t>
  </si>
  <si>
    <t>Fibra óptica</t>
  </si>
  <si>
    <t>Fibra óptica + Enlace de rádio de frequência licenciada</t>
  </si>
  <si>
    <t>Fibra óptica + Rede móvel 4G/5G</t>
  </si>
  <si>
    <t>Enlace de rádio de frequência licenciada</t>
  </si>
  <si>
    <t>Fibra óptica + Satélite</t>
  </si>
  <si>
    <t>Enlace de rádio de frequência licenciada + Satélite</t>
  </si>
  <si>
    <t>Satélite</t>
  </si>
  <si>
    <t>Infraestrutura própria</t>
  </si>
  <si>
    <t>Infraestrutura de parceiro</t>
  </si>
  <si>
    <t>Não informado</t>
  </si>
  <si>
    <t>Sim, em ambas as pontas</t>
  </si>
  <si>
    <t>Sim, apenas na ponta do PoP</t>
  </si>
  <si>
    <t>Sim, apenas na ponta do Campus</t>
  </si>
  <si>
    <t>Não</t>
  </si>
  <si>
    <t>Endereço do PoP</t>
  </si>
  <si>
    <t>Georeferenciamento PoP</t>
  </si>
  <si>
    <t>Contato técnico local do PoP</t>
  </si>
  <si>
    <t>CNPJ do PoP</t>
  </si>
  <si>
    <t>PoP-DF</t>
  </si>
  <si>
    <t>Ibict
SAS, Quadra 05, Lote 06, Bloco H, Edifício IBICT, Sala 700, Setor de Autarquia Sul, Brasília, DF
CEP.: 70070-910</t>
  </si>
  <si>
    <t>-15.804474,-47.881706</t>
  </si>
  <si>
    <t>Nome: Valter Pereira
E-mail: valter.pereira@rnp.br
Tel.: (61) 3243-4446</t>
  </si>
  <si>
    <t>004.082.993/0001-49</t>
  </si>
  <si>
    <t>PoP-GO</t>
  </si>
  <si>
    <t>UFG
Praça Universitária, s/n, Prédio da UFGNet, Escola de Engenharia, Goiânia, GO
CEP.: 74605-220</t>
  </si>
  <si>
    <t>-16.677372,-49.243683</t>
  </si>
  <si>
    <t>Nome: Daniel Stone
E-mails: stone@pop-go.rnp.br / stone@ufg.br
Tels.: (62) 3209-6002 / 3521-1330</t>
  </si>
  <si>
    <t>001.567.601/0001-43</t>
  </si>
  <si>
    <t>PoP-MS</t>
  </si>
  <si>
    <t>Ufms
Prédio Núcleo Informática, Cidade Universitária, Caixa Postal 549, Campo Grande, MS
CEP.: 79070-900</t>
  </si>
  <si>
    <t>-20.501317,-54.615643</t>
  </si>
  <si>
    <t>Nome: Eduardo Martins
E-mail: emartins@nin.ufms.br
Tels.: (67) 3345-7664, (67) 3345-7665, (67) 3345-7666, (67) 3345-7667, (67) 3345-7660 e (67) 3345-7661</t>
  </si>
  <si>
    <t>015.461.510/0001-33</t>
  </si>
  <si>
    <t>PoP-MT</t>
  </si>
  <si>
    <t>Ufmt
CPD (Gerência Internet)
Avenida Fernando Correa da Costa, 2.637, Boa Esperança, Cuiabá, MT
CEP.:  78060-900</t>
  </si>
  <si>
    <t>-15.617465,-56.069535</t>
  </si>
  <si>
    <t>Nome: Jean Caminha
E-mail: jean.caminha@pop-mt.rnp.br
Tels.: (65) 3615-8245 / (65) 98471-3671</t>
  </si>
  <si>
    <t>033.004.540/0001-00</t>
  </si>
  <si>
    <t>Endereços das pontas A (PoP de conexão) e B (Organização Usuária da RNP)</t>
  </si>
  <si>
    <t>#</t>
  </si>
  <si>
    <t>Banda a contratar (Mb/s)</t>
  </si>
  <si>
    <t>Endereço Campus</t>
  </si>
  <si>
    <t>Georeferenciamento Campus</t>
  </si>
  <si>
    <t>Contato técnico local do Campus</t>
  </si>
  <si>
    <t>Setor Comercial Norte Quadra 4 - Brasília - DF</t>
  </si>
  <si>
    <t>-15.788332, -47.887027</t>
  </si>
  <si>
    <t>Nome: Ulisses Pereira De Araujo - E-mail: ulisses@cnen.gov.br - Tel: (61 )8419-5904</t>
  </si>
  <si>
    <t>Estrada Sao Bras Km 04 - Hidrolândia - GO</t>
  </si>
  <si>
    <t>-17.016333, -49.205490</t>
  </si>
  <si>
    <t>Nome: Joao Gabriel Moreira - E-mail: joao.moreira@ifgoiano.edu.br - Tel: (62) 99807-3892</t>
  </si>
  <si>
    <t>Rodovia GO-118 QD. 1-A LT. 1, Novo Horizonte, Campos
Belos - GO, 73840-000</t>
  </si>
  <si>
    <t xml:space="preserve"> -13.05174936080759, -46.7530658711886</t>
  </si>
  <si>
    <t xml:space="preserve">Nome: Diego Rodrigues - Tel: (62)3451-3386 / (62)3451-3506 / (62)99986-2982 - E-mail: diego.oliveira@ifgoiano.edu.br </t>
  </si>
  <si>
    <t>ROD GO 154, KM 03, Ceres, Ceres - GO</t>
  </si>
  <si>
    <t>-15.351549, -49.595869</t>
  </si>
  <si>
    <t>Nome: Eduardo Henrique Andrade Monção de Sousa - E-mail:_x000D_
eduardo.sousa@ifgoiano.edu.br - Tel.: (64) 99227-9418</t>
  </si>
  <si>
    <t xml:space="preserve">GO - 453, km 2,5, Fazenda Vereda do Canto - Distrito
Agroindustrial,Posse - GO, 73900-000 </t>
  </si>
  <si>
    <t>-14.108910, -46.327832</t>
  </si>
  <si>
    <t>Nome: Dorival Pereira de Souza Filho - E-mail: dorival.filho@ifgoiano.edu.br - Tel: (62) 99653-2003</t>
  </si>
  <si>
    <t>Rodovia Roberto Campos 1 - Diamantino - MT</t>
  </si>
  <si>
    <t>-14.387139873350398, -56.400148260110235</t>
  </si>
  <si>
    <t>Nome: Jean Souza - E-mail: jean.souza@ifmt.edu.br - Tel: (65) 992206724</t>
  </si>
  <si>
    <t>Linha Páscoa, Km 04, Lote 471, Zona Rural 78520-000  - Guarantã do Norte/MT</t>
  </si>
  <si>
    <t>-9.962088313461644, -54.86936295967379</t>
  </si>
  <si>
    <t>Nome: Rafael Bezerra Scarselli - E-mail: rafael.scarselli@ifmt.edu.br - Tel.: (65) 3616-4102</t>
  </si>
  <si>
    <t>Prof. Olegário Baldo.
Avenida Europa, nº 3000, Vila Real/Distrito Industrial - Cáceres - MT</t>
  </si>
  <si>
    <t>-16.130416543468026, -57.69506155767105</t>
  </si>
  <si>
    <t>Nome: Lazaro Alecrim - E-mail: lazaro.alecrim@ifmt.edu.br - Tel: (65)3221-2607</t>
  </si>
  <si>
    <t>Rodovia Mt 235 Km 12 - Campo Novo do Parecis - MT</t>
  </si>
  <si>
    <t>-13.67802359297494, -57.786727655822375</t>
  </si>
  <si>
    <t>Nome: Marcos Vargas - E-mail: marcos.vargas@ifmt.edu.br - Tel: (65) 3382-6219</t>
  </si>
  <si>
    <t>Avenida Vilmar Fernandes 300 - Confresa - MT</t>
  </si>
  <si>
    <t>-10.661110329972598, -51.55724897116447</t>
  </si>
  <si>
    <t>Nome: Alex Ferreira- E-mail: alex.ferreira@ifmt.edu.br - Tel:(65)98425-5177</t>
  </si>
  <si>
    <t>Rua dos Falcões, s/n.  - Juína - MT</t>
  </si>
  <si>
    <t>-11.4486270504578, -58.7228356693158</t>
  </si>
  <si>
    <t>Nome: Alex Pilon - E-mail:alex.pillon@ifmt.edu.br - Tel: (66) 99243-3391</t>
  </si>
  <si>
    <t>Rodovia Mt 473 Km 0 - Pontes e Lacerda - MT</t>
  </si>
  <si>
    <t>-15.22806079505251, -59.350341603465736</t>
  </si>
  <si>
    <t>Nome: Erisvaldo Marques Parangaba - E-mail: erisvaldo.parangaba@ifmt.edu.br - Tel: (65) 999112883</t>
  </si>
  <si>
    <t>Avenida Rio Grande do Sul, 2131 - Setor Industrial 78.640-000 - Canarana/MT</t>
  </si>
  <si>
    <t>-13.55170609387963, -52.250698461456466</t>
  </si>
  <si>
    <t>-</t>
  </si>
  <si>
    <t>Avenida Zé de Bia, nº 976, Jardim Aeroporto II 78820-000, Jaciara/MT</t>
  </si>
  <si>
    <t>-15.939580190828963, -54.97065769024268</t>
  </si>
  <si>
    <t>Rua Vitória Régia, 2-202 78.590-000 - Paranaíta/MT</t>
  </si>
  <si>
    <t>-9.66236426428774, -56.449426661522466</t>
  </si>
  <si>
    <t>Comissão Nacional de Energia Nuclear - Brasília</t>
  </si>
  <si>
    <t>Campus Avançado Hidrolândia</t>
  </si>
  <si>
    <t>Campus Campos Belos</t>
  </si>
  <si>
    <t>Campus Confresa</t>
  </si>
  <si>
    <t>Campus Juína</t>
  </si>
  <si>
    <t>Campus Pontes e Lacerda</t>
  </si>
  <si>
    <t>Campus Avançado Diamantino</t>
  </si>
  <si>
    <t>Campus Posse</t>
  </si>
  <si>
    <t>Campus Ceres</t>
  </si>
  <si>
    <t>Campus Cáceres</t>
  </si>
  <si>
    <t>Campus Campo Novo do Parecis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</si>
</sst>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"/>
    <numFmt numFmtId="165" formatCode="0.0%"/>
    <numFmt numFmtId="166" formatCode="#,##0_ ;\-#,##0\ "/>
  </numFmts>
  <fonts count="8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i/>
      <sz val="10"/>
      <color theme="0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 applyBorder="0" applyProtection="0"/>
    <xf numFmtId="44" fontId="7" fillId="0" borderId="0" applyFont="0" applyFill="0" applyBorder="0" applyAlignment="0" applyProtection="0"/>
  </cellStyleXfs>
  <cellXfs count="59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1" applyBorder="1" applyAlignment="1">
      <alignment horizontal="center" vertical="center" wrapText="1"/>
    </xf>
    <xf numFmtId="164" fontId="2" fillId="0" borderId="1" xfId="1" applyNumberFormat="1" applyBorder="1" applyAlignment="1">
      <alignment horizontal="left" vertical="center" wrapText="1"/>
    </xf>
    <xf numFmtId="164" fontId="2" fillId="0" borderId="1" xfId="1" applyNumberForma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1" applyFont="1" applyFill="1" applyBorder="1" applyAlignment="1">
      <alignment horizontal="center" vertical="center" wrapText="1" readingOrder="1"/>
    </xf>
    <xf numFmtId="0" fontId="1" fillId="4" borderId="1" xfId="1" applyFont="1" applyFill="1" applyBorder="1" applyAlignment="1">
      <alignment horizontal="left" vertical="center" wrapText="1" readingOrder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1" fillId="4" borderId="1" xfId="1" applyFont="1" applyFill="1" applyBorder="1" applyAlignment="1">
      <alignment horizontal="left" vertical="center" wrapText="1"/>
    </xf>
    <xf numFmtId="0" fontId="2" fillId="0" borderId="1" xfId="1" applyBorder="1" applyAlignment="1">
      <alignment horizontal="center" vertical="center" readingOrder="1"/>
    </xf>
    <xf numFmtId="49" fontId="1" fillId="4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4" borderId="1" xfId="1" applyNumberFormat="1" applyFont="1" applyFill="1" applyBorder="1" applyAlignment="1">
      <alignment horizontal="center" vertical="center" wrapText="1" readingOrder="1"/>
    </xf>
    <xf numFmtId="49" fontId="2" fillId="0" borderId="1" xfId="1" applyNumberFormat="1" applyBorder="1" applyAlignment="1">
      <alignment horizontal="center" vertical="center" wrapText="1" readingOrder="1"/>
    </xf>
    <xf numFmtId="49" fontId="3" fillId="0" borderId="0" xfId="0" applyNumberFormat="1" applyFont="1" applyAlignment="1">
      <alignment horizontal="center" readingOrder="1"/>
    </xf>
    <xf numFmtId="49" fontId="2" fillId="0" borderId="1" xfId="1" applyNumberForma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2" fillId="0" borderId="1" xfId="1" applyBorder="1" applyAlignment="1">
      <alignment horizontal="center" vertical="center" wrapText="1" readingOrder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center" vertical="center" readingOrder="1"/>
    </xf>
    <xf numFmtId="0" fontId="2" fillId="0" borderId="0" xfId="1" applyAlignment="1">
      <alignment horizontal="left" vertical="center" wrapText="1"/>
    </xf>
    <xf numFmtId="43" fontId="3" fillId="5" borderId="1" xfId="2" applyNumberFormat="1" applyFont="1" applyFill="1" applyBorder="1" applyAlignment="1">
      <alignment horizontal="left" vertical="center" wrapText="1"/>
    </xf>
    <xf numFmtId="44" fontId="3" fillId="5" borderId="1" xfId="3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6" fontId="3" fillId="5" borderId="1" xfId="2" applyNumberFormat="1" applyFont="1" applyFill="1" applyBorder="1" applyAlignment="1">
      <alignment horizontal="left" vertical="center" wrapText="1"/>
    </xf>
    <xf numFmtId="165" fontId="3" fillId="5" borderId="1" xfId="2" applyNumberFormat="1" applyFont="1" applyFill="1" applyBorder="1" applyAlignment="1">
      <alignment horizontal="left" vertical="center" wrapText="1"/>
    </xf>
    <xf numFmtId="0" fontId="2" fillId="0" borderId="0" xfId="1" applyAlignment="1">
      <alignment horizontal="left" vertical="center"/>
    </xf>
    <xf numFmtId="1" fontId="3" fillId="0" borderId="1" xfId="2" applyNumberFormat="1" applyFont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1" fontId="3" fillId="0" borderId="1" xfId="2" applyNumberFormat="1" applyFont="1" applyBorder="1" applyAlignment="1">
      <alignment horizontal="left" vertical="center" wrapText="1"/>
    </xf>
    <xf numFmtId="166" fontId="3" fillId="5" borderId="1" xfId="2" applyNumberFormat="1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left" vertical="center" wrapText="1"/>
    </xf>
    <xf numFmtId="1" fontId="3" fillId="5" borderId="1" xfId="2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4">
    <cellStyle name="Excel Built-in Normal" xfId="2" xr:uid="{00000000-0005-0000-0000-000000000000}"/>
    <cellStyle name="Moeda" xfId="3" builtinId="4"/>
    <cellStyle name="Normal" xfId="0" builtinId="0"/>
    <cellStyle name="Normal 2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60"/>
  <sheetViews>
    <sheetView showGridLines="0" tabSelected="1" zoomScale="90" zoomScaleNormal="90" workbookViewId="0">
      <pane ySplit="3" topLeftCell="A4" activePane="bottomLeft" state="frozen"/>
      <selection pane="bottomLeft" activeCell="A4" sqref="A4"/>
    </sheetView>
  </sheetViews>
  <sheetFormatPr defaultColWidth="9.109375" defaultRowHeight="30" customHeight="1" x14ac:dyDescent="0.3"/>
  <cols>
    <col min="1" max="1" width="15.6640625" style="31" customWidth="1"/>
    <col min="2" max="2" width="15.6640625" style="32" customWidth="1"/>
    <col min="3" max="3" width="20.6640625" style="29" customWidth="1"/>
    <col min="4" max="4" width="60.6640625" style="33" customWidth="1"/>
    <col min="5" max="5" width="60.77734375" style="33" customWidth="1"/>
    <col min="6" max="6" width="20.6640625" style="33" customWidth="1"/>
    <col min="7" max="7" width="30.6640625" style="33" customWidth="1"/>
    <col min="8" max="8" width="15.6640625" style="43" customWidth="1"/>
    <col min="9" max="9" width="50.6640625" style="33" customWidth="1"/>
    <col min="10" max="10" width="15.6640625" style="43" customWidth="1"/>
    <col min="11" max="11" width="30.6640625" style="43" customWidth="1"/>
    <col min="12" max="13" width="15.6640625" style="43" customWidth="1"/>
    <col min="14" max="16" width="30.6640625" style="33" customWidth="1"/>
    <col min="17" max="17" width="40.6640625" style="33" customWidth="1"/>
    <col min="18" max="18" width="30.6640625" style="33" customWidth="1"/>
    <col min="19" max="23" width="20.6640625" style="29" customWidth="1"/>
    <col min="24" max="16384" width="9.109375" style="29"/>
  </cols>
  <sheetData>
    <row r="1" spans="1:23" ht="18" customHeight="1" x14ac:dyDescent="0.3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3"/>
    </row>
    <row r="2" spans="1:23" s="9" customFormat="1" ht="18" customHeight="1" x14ac:dyDescent="0.3">
      <c r="A2" s="54" t="s">
        <v>1</v>
      </c>
      <c r="B2" s="54"/>
      <c r="C2" s="54"/>
      <c r="D2" s="54" t="s">
        <v>2</v>
      </c>
      <c r="E2" s="54"/>
      <c r="F2" s="55" t="s">
        <v>3</v>
      </c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7"/>
      <c r="U2" s="55" t="s">
        <v>4</v>
      </c>
      <c r="V2" s="56"/>
      <c r="W2" s="56"/>
    </row>
    <row r="3" spans="1:23" s="9" customFormat="1" ht="26.4" x14ac:dyDescent="0.3">
      <c r="A3" s="36" t="s">
        <v>5</v>
      </c>
      <c r="B3" s="10" t="s">
        <v>6</v>
      </c>
      <c r="C3" s="10" t="s">
        <v>7</v>
      </c>
      <c r="D3" s="11" t="s">
        <v>8</v>
      </c>
      <c r="E3" s="11" t="s">
        <v>9</v>
      </c>
      <c r="F3" s="10" t="s">
        <v>10</v>
      </c>
      <c r="G3" s="11" t="s">
        <v>11</v>
      </c>
      <c r="H3" s="10" t="s">
        <v>12</v>
      </c>
      <c r="I3" s="11" t="s">
        <v>13</v>
      </c>
      <c r="J3" s="10" t="s">
        <v>12</v>
      </c>
      <c r="K3" s="11" t="s">
        <v>14</v>
      </c>
      <c r="L3" s="10" t="s">
        <v>12</v>
      </c>
      <c r="M3" s="10" t="s">
        <v>15</v>
      </c>
      <c r="N3" s="11" t="s">
        <v>16</v>
      </c>
      <c r="O3" s="11" t="s">
        <v>17</v>
      </c>
      <c r="P3" s="10" t="s">
        <v>18</v>
      </c>
      <c r="Q3" s="10" t="s">
        <v>19</v>
      </c>
      <c r="R3" s="10" t="s">
        <v>20</v>
      </c>
      <c r="S3" s="10" t="s">
        <v>21</v>
      </c>
      <c r="T3" s="10" t="s">
        <v>22</v>
      </c>
      <c r="U3" s="10" t="s">
        <v>23</v>
      </c>
      <c r="V3" s="10" t="s">
        <v>24</v>
      </c>
      <c r="W3" s="10" t="s">
        <v>25</v>
      </c>
    </row>
    <row r="4" spans="1:23" ht="30" customHeight="1" x14ac:dyDescent="0.3">
      <c r="A4" s="30">
        <v>1</v>
      </c>
      <c r="B4" s="6" t="s">
        <v>26</v>
      </c>
      <c r="C4" s="6" t="s">
        <v>27</v>
      </c>
      <c r="D4" s="1" t="s">
        <v>28</v>
      </c>
      <c r="E4" s="8" t="s">
        <v>131</v>
      </c>
      <c r="F4" s="42">
        <v>1000</v>
      </c>
      <c r="G4" s="44"/>
      <c r="H4" s="42">
        <f>IF(G4="Circuito Metroethernet",10,IF(G4="Circuito Metroethernet com 5G FWA", 5, IF(G4="Porta IP com túnel GRE",1,0)))</f>
        <v>0</v>
      </c>
      <c r="I4" s="34"/>
      <c r="J4" s="45">
        <f>IF(I4="Fibra óptica", 10,IF(I4="Fibra óptica + Enlace de rádio de frequência licenciada",8,IF(I4="Fibra óptica + Rede móvel 4G/5G",6,IF(I4="Enlace de rádio de frequência licenciada",5,IF(I4="Fibra óptica + Satélite",3,IF(I4="Enlace de rádio de frequência licenciada + Satélite",2,IF(I4="Satélite",1,0)))))))</f>
        <v>0</v>
      </c>
      <c r="K4" s="46"/>
      <c r="L4" s="47">
        <f>IF(K4="Sim, em ambas as pontas",5,IF(K4="Sim, apenas na ponta do PoP",3,IF(K4="Sim, apenas na ponta do Campus",2,IF(K4="Não",1,0))))</f>
        <v>0</v>
      </c>
      <c r="M4" s="47">
        <f>SUM(H4,J4,L4)</f>
        <v>0</v>
      </c>
      <c r="N4" s="34"/>
      <c r="O4" s="34"/>
      <c r="P4" s="39"/>
      <c r="Q4" s="40"/>
      <c r="R4" s="39"/>
      <c r="S4" s="40"/>
      <c r="T4" s="40"/>
      <c r="U4" s="35">
        <v>0</v>
      </c>
      <c r="V4" s="35">
        <v>0</v>
      </c>
      <c r="W4" s="34">
        <f>(U4*24)+V4</f>
        <v>0</v>
      </c>
    </row>
    <row r="5" spans="1:23" ht="30" customHeight="1" x14ac:dyDescent="0.3">
      <c r="A5" s="30">
        <v>2</v>
      </c>
      <c r="B5" s="6" t="s">
        <v>29</v>
      </c>
      <c r="C5" s="6" t="s">
        <v>30</v>
      </c>
      <c r="D5" s="1" t="s">
        <v>31</v>
      </c>
      <c r="E5" s="8" t="s">
        <v>132</v>
      </c>
      <c r="F5" s="42">
        <v>1000</v>
      </c>
      <c r="G5" s="44"/>
      <c r="H5" s="42">
        <f t="shared" ref="H5:H9" si="0">IF(G5="Circuito Metroethernet",10,IF(G5="Circuito Metroethernet com 5G FWA", 5, IF(G5="Porta IP com túnel GRE",1,0)))</f>
        <v>0</v>
      </c>
      <c r="I5" s="34"/>
      <c r="J5" s="45">
        <f t="shared" ref="J5:J9" si="1">IF(I5="Fibra óptica", 10,IF(I5="Fibra óptica + Enlace de rádio de frequência licenciada",8,IF(I5="Fibra óptica + Rede móvel 4G/5G",6,IF(I5="Enlace de rádio de frequência licenciada",5,IF(I5="Fibra óptica + Satélite",3,IF(I5="Enlace de rádio de frequência licenciada + Satélite",2,IF(I5="Satélite",1,0)))))))</f>
        <v>0</v>
      </c>
      <c r="K5" s="46"/>
      <c r="L5" s="47">
        <f t="shared" ref="L5:L9" si="2">IF(K5="Sim, em ambas as pontas",5,IF(K5="Sim, apenas na ponta do PoP",3,IF(K5="Sim, apenas na ponta do Campus",2,IF(K5="Não",1,0))))</f>
        <v>0</v>
      </c>
      <c r="M5" s="47">
        <f t="shared" ref="M5:M9" si="3">SUM(H5,J5,L5)</f>
        <v>0</v>
      </c>
      <c r="N5" s="34"/>
      <c r="O5" s="34"/>
      <c r="P5" s="39"/>
      <c r="Q5" s="40"/>
      <c r="R5" s="39"/>
      <c r="S5" s="40"/>
      <c r="T5" s="40"/>
      <c r="U5" s="35">
        <v>0</v>
      </c>
      <c r="V5" s="35">
        <v>0</v>
      </c>
      <c r="W5" s="34">
        <f t="shared" ref="W5:W15" si="4">(U5*24)+V5</f>
        <v>0</v>
      </c>
    </row>
    <row r="6" spans="1:23" ht="30" customHeight="1" x14ac:dyDescent="0.3">
      <c r="A6" s="30">
        <v>3</v>
      </c>
      <c r="B6" s="6" t="s">
        <v>29</v>
      </c>
      <c r="C6" s="6" t="s">
        <v>30</v>
      </c>
      <c r="D6" s="1" t="s">
        <v>31</v>
      </c>
      <c r="E6" s="8" t="s">
        <v>133</v>
      </c>
      <c r="F6" s="42">
        <v>1000</v>
      </c>
      <c r="G6" s="44"/>
      <c r="H6" s="42">
        <f t="shared" si="0"/>
        <v>0</v>
      </c>
      <c r="I6" s="34"/>
      <c r="J6" s="45">
        <f t="shared" si="1"/>
        <v>0</v>
      </c>
      <c r="K6" s="46"/>
      <c r="L6" s="47">
        <f t="shared" si="2"/>
        <v>0</v>
      </c>
      <c r="M6" s="47">
        <f t="shared" si="3"/>
        <v>0</v>
      </c>
      <c r="N6" s="34"/>
      <c r="O6" s="34"/>
      <c r="P6" s="39"/>
      <c r="Q6" s="40"/>
      <c r="R6" s="39"/>
      <c r="S6" s="40"/>
      <c r="T6" s="40"/>
      <c r="U6" s="35">
        <v>0</v>
      </c>
      <c r="V6" s="35">
        <v>0</v>
      </c>
      <c r="W6" s="34">
        <f t="shared" si="4"/>
        <v>0</v>
      </c>
    </row>
    <row r="7" spans="1:23" ht="30" customHeight="1" x14ac:dyDescent="0.3">
      <c r="A7" s="30">
        <v>4</v>
      </c>
      <c r="B7" s="6" t="s">
        <v>29</v>
      </c>
      <c r="C7" s="6" t="s">
        <v>30</v>
      </c>
      <c r="D7" s="1" t="s">
        <v>31</v>
      </c>
      <c r="E7" s="8" t="s">
        <v>139</v>
      </c>
      <c r="F7" s="42">
        <v>1000</v>
      </c>
      <c r="G7" s="44"/>
      <c r="H7" s="42">
        <f t="shared" si="0"/>
        <v>0</v>
      </c>
      <c r="I7" s="34"/>
      <c r="J7" s="45">
        <f t="shared" si="1"/>
        <v>0</v>
      </c>
      <c r="K7" s="46"/>
      <c r="L7" s="47">
        <f t="shared" si="2"/>
        <v>0</v>
      </c>
      <c r="M7" s="47">
        <f t="shared" si="3"/>
        <v>0</v>
      </c>
      <c r="N7" s="34"/>
      <c r="O7" s="34"/>
      <c r="P7" s="39"/>
      <c r="Q7" s="40"/>
      <c r="R7" s="39"/>
      <c r="S7" s="40"/>
      <c r="T7" s="40"/>
      <c r="U7" s="35">
        <v>0</v>
      </c>
      <c r="V7" s="35">
        <v>0</v>
      </c>
      <c r="W7" s="34">
        <f t="shared" si="4"/>
        <v>0</v>
      </c>
    </row>
    <row r="8" spans="1:23" ht="30" customHeight="1" x14ac:dyDescent="0.3">
      <c r="A8" s="30">
        <v>5</v>
      </c>
      <c r="B8" s="6" t="s">
        <v>29</v>
      </c>
      <c r="C8" s="6" t="s">
        <v>30</v>
      </c>
      <c r="D8" s="1" t="s">
        <v>31</v>
      </c>
      <c r="E8" s="8" t="s">
        <v>138</v>
      </c>
      <c r="F8" s="42">
        <v>1000</v>
      </c>
      <c r="G8" s="44"/>
      <c r="H8" s="42">
        <f t="shared" si="0"/>
        <v>0</v>
      </c>
      <c r="I8" s="34"/>
      <c r="J8" s="45">
        <f t="shared" si="1"/>
        <v>0</v>
      </c>
      <c r="K8" s="46"/>
      <c r="L8" s="47">
        <f t="shared" si="2"/>
        <v>0</v>
      </c>
      <c r="M8" s="47">
        <f t="shared" si="3"/>
        <v>0</v>
      </c>
      <c r="N8" s="34"/>
      <c r="O8" s="34"/>
      <c r="P8" s="39"/>
      <c r="Q8" s="40"/>
      <c r="R8" s="39"/>
      <c r="S8" s="40"/>
      <c r="T8" s="40"/>
      <c r="U8" s="35">
        <v>0</v>
      </c>
      <c r="V8" s="35">
        <v>0</v>
      </c>
      <c r="W8" s="34">
        <f t="shared" si="4"/>
        <v>0</v>
      </c>
    </row>
    <row r="9" spans="1:23" ht="30" customHeight="1" x14ac:dyDescent="0.3">
      <c r="A9" s="30">
        <v>6</v>
      </c>
      <c r="B9" s="6" t="s">
        <v>32</v>
      </c>
      <c r="C9" s="6" t="s">
        <v>33</v>
      </c>
      <c r="D9" s="1" t="s">
        <v>34</v>
      </c>
      <c r="E9" s="8" t="s">
        <v>137</v>
      </c>
      <c r="F9" s="42">
        <v>1000</v>
      </c>
      <c r="G9" s="44"/>
      <c r="H9" s="42">
        <f t="shared" si="0"/>
        <v>0</v>
      </c>
      <c r="I9" s="34"/>
      <c r="J9" s="45">
        <f t="shared" si="1"/>
        <v>0</v>
      </c>
      <c r="K9" s="46"/>
      <c r="L9" s="47">
        <f t="shared" si="2"/>
        <v>0</v>
      </c>
      <c r="M9" s="47">
        <f t="shared" si="3"/>
        <v>0</v>
      </c>
      <c r="N9" s="34"/>
      <c r="O9" s="34"/>
      <c r="P9" s="39"/>
      <c r="Q9" s="40"/>
      <c r="R9" s="39"/>
      <c r="S9" s="40"/>
      <c r="T9" s="40"/>
      <c r="U9" s="35">
        <v>0</v>
      </c>
      <c r="V9" s="35">
        <v>0</v>
      </c>
      <c r="W9" s="34">
        <f t="shared" ref="W9:W11" si="5">(U9*24)+V9</f>
        <v>0</v>
      </c>
    </row>
    <row r="10" spans="1:23" ht="30" customHeight="1" x14ac:dyDescent="0.3">
      <c r="A10" s="30">
        <v>7</v>
      </c>
      <c r="B10" s="6" t="s">
        <v>32</v>
      </c>
      <c r="C10" s="6" t="s">
        <v>33</v>
      </c>
      <c r="D10" s="1" t="s">
        <v>34</v>
      </c>
      <c r="E10" s="8" t="s">
        <v>35</v>
      </c>
      <c r="F10" s="42">
        <v>1000</v>
      </c>
      <c r="G10" s="44"/>
      <c r="H10" s="42">
        <f t="shared" ref="H10" si="6">IF(G10="Circuito Metroethernet",10,IF(G10="Circuito Metroethernet com 5G FWA", 5, IF(G10="Porta IP com túnel GRE",1,0)))</f>
        <v>0</v>
      </c>
      <c r="I10" s="34"/>
      <c r="J10" s="45">
        <f t="shared" ref="J10" si="7">IF(I10="Fibra óptica", 10,IF(I10="Fibra óptica + Enlace de rádio de frequência licenciada",8,IF(I10="Fibra óptica + Rede móvel 4G/5G",6,IF(I10="Enlace de rádio de frequência licenciada",5,IF(I10="Fibra óptica + Satélite",3,IF(I10="Enlace de rádio de frequência licenciada + Satélite",2,IF(I10="Satélite",1,0)))))))</f>
        <v>0</v>
      </c>
      <c r="K10" s="46"/>
      <c r="L10" s="47">
        <f t="shared" ref="L10" si="8">IF(K10="Sim, em ambas as pontas",5,IF(K10="Sim, apenas na ponta do PoP",3,IF(K10="Sim, apenas na ponta do Campus",2,IF(K10="Não",1,0))))</f>
        <v>0</v>
      </c>
      <c r="M10" s="47">
        <f t="shared" ref="M10" si="9">SUM(H10,J10,L10)</f>
        <v>0</v>
      </c>
      <c r="N10" s="34"/>
      <c r="O10" s="34"/>
      <c r="P10" s="39"/>
      <c r="Q10" s="40"/>
      <c r="R10" s="39"/>
      <c r="S10" s="40"/>
      <c r="T10" s="40"/>
      <c r="U10" s="35">
        <v>0</v>
      </c>
      <c r="V10" s="35">
        <v>0</v>
      </c>
      <c r="W10" s="34">
        <f t="shared" ref="W10" si="10">(U10*24)+V10</f>
        <v>0</v>
      </c>
    </row>
    <row r="11" spans="1:23" ht="30" customHeight="1" x14ac:dyDescent="0.3">
      <c r="A11" s="30">
        <v>8</v>
      </c>
      <c r="B11" s="6" t="s">
        <v>32</v>
      </c>
      <c r="C11" s="6" t="s">
        <v>33</v>
      </c>
      <c r="D11" s="1" t="s">
        <v>34</v>
      </c>
      <c r="E11" s="8" t="s">
        <v>140</v>
      </c>
      <c r="F11" s="42">
        <v>1000</v>
      </c>
      <c r="G11" s="44"/>
      <c r="H11" s="42">
        <f t="shared" ref="H11:H15" si="11">IF(G11="Circuito Metroethernet",10,IF(G11="Circuito Metroethernet com 5G FWA", 5, IF(G11="Porta IP com túnel GRE",1,0)))</f>
        <v>0</v>
      </c>
      <c r="I11" s="34"/>
      <c r="J11" s="45">
        <f t="shared" ref="J11:J15" si="12">IF(I11="Fibra óptica", 10,IF(I11="Fibra óptica + Enlace de rádio de frequência licenciada",8,IF(I11="Fibra óptica + Rede móvel 4G/5G",6,IF(I11="Enlace de rádio de frequência licenciada",5,IF(I11="Fibra óptica + Satélite",3,IF(I11="Enlace de rádio de frequência licenciada + Satélite",2,IF(I11="Satélite",1,0)))))))</f>
        <v>0</v>
      </c>
      <c r="K11" s="46"/>
      <c r="L11" s="47">
        <f t="shared" ref="L11:L15" si="13">IF(K11="Sim, em ambas as pontas",5,IF(K11="Sim, apenas na ponta do PoP",3,IF(K11="Sim, apenas na ponta do Campus",2,IF(K11="Não",1,0))))</f>
        <v>0</v>
      </c>
      <c r="M11" s="47">
        <f t="shared" ref="M11:M15" si="14">SUM(H11,J11,L11)</f>
        <v>0</v>
      </c>
      <c r="N11" s="34"/>
      <c r="O11" s="34"/>
      <c r="P11" s="39"/>
      <c r="Q11" s="40"/>
      <c r="R11" s="39"/>
      <c r="S11" s="40"/>
      <c r="T11" s="40"/>
      <c r="U11" s="35">
        <v>0</v>
      </c>
      <c r="V11" s="35">
        <v>0</v>
      </c>
      <c r="W11" s="34">
        <f t="shared" si="5"/>
        <v>0</v>
      </c>
    </row>
    <row r="12" spans="1:23" ht="30" customHeight="1" x14ac:dyDescent="0.3">
      <c r="A12" s="30">
        <v>9</v>
      </c>
      <c r="B12" s="6" t="s">
        <v>32</v>
      </c>
      <c r="C12" s="6" t="s">
        <v>33</v>
      </c>
      <c r="D12" s="1" t="s">
        <v>34</v>
      </c>
      <c r="E12" s="8" t="s">
        <v>141</v>
      </c>
      <c r="F12" s="42">
        <v>1000</v>
      </c>
      <c r="G12" s="44"/>
      <c r="H12" s="42">
        <f t="shared" si="11"/>
        <v>0</v>
      </c>
      <c r="I12" s="34"/>
      <c r="J12" s="45">
        <f t="shared" si="12"/>
        <v>0</v>
      </c>
      <c r="K12" s="46"/>
      <c r="L12" s="47">
        <f t="shared" si="13"/>
        <v>0</v>
      </c>
      <c r="M12" s="47">
        <f t="shared" si="14"/>
        <v>0</v>
      </c>
      <c r="N12" s="34"/>
      <c r="O12" s="34"/>
      <c r="P12" s="39"/>
      <c r="Q12" s="40"/>
      <c r="R12" s="39"/>
      <c r="S12" s="40"/>
      <c r="T12" s="40"/>
      <c r="U12" s="35">
        <v>0</v>
      </c>
      <c r="V12" s="35">
        <v>0</v>
      </c>
      <c r="W12" s="34">
        <f t="shared" si="4"/>
        <v>0</v>
      </c>
    </row>
    <row r="13" spans="1:23" ht="30" customHeight="1" x14ac:dyDescent="0.3">
      <c r="A13" s="30">
        <v>10</v>
      </c>
      <c r="B13" s="6" t="s">
        <v>32</v>
      </c>
      <c r="C13" s="6" t="s">
        <v>33</v>
      </c>
      <c r="D13" s="1" t="s">
        <v>34</v>
      </c>
      <c r="E13" s="8" t="s">
        <v>134</v>
      </c>
      <c r="F13" s="42">
        <v>1000</v>
      </c>
      <c r="G13" s="44"/>
      <c r="H13" s="42">
        <f t="shared" si="11"/>
        <v>0</v>
      </c>
      <c r="I13" s="34"/>
      <c r="J13" s="45">
        <f t="shared" si="12"/>
        <v>0</v>
      </c>
      <c r="K13" s="46"/>
      <c r="L13" s="47">
        <f t="shared" si="13"/>
        <v>0</v>
      </c>
      <c r="M13" s="47">
        <f t="shared" si="14"/>
        <v>0</v>
      </c>
      <c r="N13" s="34"/>
      <c r="O13" s="34"/>
      <c r="P13" s="39"/>
      <c r="Q13" s="40"/>
      <c r="R13" s="39"/>
      <c r="S13" s="40"/>
      <c r="T13" s="40"/>
      <c r="U13" s="35">
        <v>0</v>
      </c>
      <c r="V13" s="35">
        <v>0</v>
      </c>
      <c r="W13" s="34">
        <f t="shared" si="4"/>
        <v>0</v>
      </c>
    </row>
    <row r="14" spans="1:23" ht="30" customHeight="1" x14ac:dyDescent="0.3">
      <c r="A14" s="30">
        <v>11</v>
      </c>
      <c r="B14" s="6" t="s">
        <v>32</v>
      </c>
      <c r="C14" s="6" t="s">
        <v>33</v>
      </c>
      <c r="D14" s="1" t="s">
        <v>34</v>
      </c>
      <c r="E14" s="8" t="s">
        <v>135</v>
      </c>
      <c r="F14" s="42">
        <v>1000</v>
      </c>
      <c r="G14" s="44"/>
      <c r="H14" s="42">
        <f t="shared" si="11"/>
        <v>0</v>
      </c>
      <c r="I14" s="34"/>
      <c r="J14" s="45">
        <f t="shared" si="12"/>
        <v>0</v>
      </c>
      <c r="K14" s="46"/>
      <c r="L14" s="47">
        <f t="shared" si="13"/>
        <v>0</v>
      </c>
      <c r="M14" s="47">
        <f t="shared" si="14"/>
        <v>0</v>
      </c>
      <c r="N14" s="34"/>
      <c r="O14" s="34"/>
      <c r="P14" s="39"/>
      <c r="Q14" s="40"/>
      <c r="R14" s="39"/>
      <c r="S14" s="40"/>
      <c r="T14" s="40"/>
      <c r="U14" s="35">
        <v>0</v>
      </c>
      <c r="V14" s="35">
        <v>0</v>
      </c>
      <c r="W14" s="34">
        <f t="shared" si="4"/>
        <v>0</v>
      </c>
    </row>
    <row r="15" spans="1:23" ht="30" customHeight="1" x14ac:dyDescent="0.3">
      <c r="A15" s="30">
        <v>12</v>
      </c>
      <c r="B15" s="6" t="s">
        <v>32</v>
      </c>
      <c r="C15" s="6" t="s">
        <v>33</v>
      </c>
      <c r="D15" s="1" t="s">
        <v>34</v>
      </c>
      <c r="E15" s="8" t="s">
        <v>136</v>
      </c>
      <c r="F15" s="42">
        <v>1000</v>
      </c>
      <c r="G15" s="44"/>
      <c r="H15" s="42">
        <f t="shared" si="11"/>
        <v>0</v>
      </c>
      <c r="I15" s="34"/>
      <c r="J15" s="45">
        <f t="shared" si="12"/>
        <v>0</v>
      </c>
      <c r="K15" s="46"/>
      <c r="L15" s="47">
        <f t="shared" si="13"/>
        <v>0</v>
      </c>
      <c r="M15" s="47">
        <f t="shared" si="14"/>
        <v>0</v>
      </c>
      <c r="N15" s="34"/>
      <c r="O15" s="34"/>
      <c r="P15" s="39"/>
      <c r="Q15" s="40"/>
      <c r="R15" s="39"/>
      <c r="S15" s="40"/>
      <c r="T15" s="40"/>
      <c r="U15" s="35">
        <v>0</v>
      </c>
      <c r="V15" s="35">
        <v>0</v>
      </c>
      <c r="W15" s="34">
        <f t="shared" si="4"/>
        <v>0</v>
      </c>
    </row>
    <row r="16" spans="1:23" ht="30" customHeight="1" x14ac:dyDescent="0.3">
      <c r="A16" s="30">
        <v>13</v>
      </c>
      <c r="B16" s="6" t="s">
        <v>32</v>
      </c>
      <c r="C16" s="6" t="s">
        <v>33</v>
      </c>
      <c r="D16" s="1" t="s">
        <v>34</v>
      </c>
      <c r="E16" s="8" t="s">
        <v>36</v>
      </c>
      <c r="F16" s="42">
        <v>1000</v>
      </c>
      <c r="G16" s="44"/>
      <c r="H16" s="42">
        <f t="shared" ref="H16:H18" si="15">IF(G16="Circuito Metroethernet",10,IF(G16="Circuito Metroethernet com 5G FWA", 5, IF(G16="Porta IP com túnel GRE",1,0)))</f>
        <v>0</v>
      </c>
      <c r="I16" s="34"/>
      <c r="J16" s="45">
        <f t="shared" ref="J16:J18" si="16">IF(I16="Fibra óptica", 10,IF(I16="Fibra óptica + Enlace de rádio de frequência licenciada",8,IF(I16="Fibra óptica + Rede móvel 4G/5G",6,IF(I16="Enlace de rádio de frequência licenciada",5,IF(I16="Fibra óptica + Satélite",3,IF(I16="Enlace de rádio de frequência licenciada + Satélite",2,IF(I16="Satélite",1,0)))))))</f>
        <v>0</v>
      </c>
      <c r="K16" s="46"/>
      <c r="L16" s="47">
        <f t="shared" ref="L16:L18" si="17">IF(K16="Sim, em ambas as pontas",5,IF(K16="Sim, apenas na ponta do PoP",3,IF(K16="Sim, apenas na ponta do Campus",2,IF(K16="Não",1,0))))</f>
        <v>0</v>
      </c>
      <c r="M16" s="47">
        <f t="shared" ref="M16:M18" si="18">SUM(H16,J16,L16)</f>
        <v>0</v>
      </c>
      <c r="N16" s="34"/>
      <c r="O16" s="34"/>
      <c r="P16" s="39"/>
      <c r="Q16" s="40"/>
      <c r="R16" s="39"/>
      <c r="S16" s="40"/>
      <c r="T16" s="40"/>
      <c r="U16" s="35">
        <v>0</v>
      </c>
      <c r="V16" s="35">
        <v>0</v>
      </c>
      <c r="W16" s="34">
        <f t="shared" ref="W16:W18" si="19">(U16*24)+V16</f>
        <v>0</v>
      </c>
    </row>
    <row r="17" spans="1:23" ht="30" customHeight="1" x14ac:dyDescent="0.3">
      <c r="A17" s="30">
        <v>14</v>
      </c>
      <c r="B17" s="6" t="s">
        <v>32</v>
      </c>
      <c r="C17" s="6" t="s">
        <v>33</v>
      </c>
      <c r="D17" s="1" t="s">
        <v>34</v>
      </c>
      <c r="E17" s="8" t="s">
        <v>37</v>
      </c>
      <c r="F17" s="42">
        <v>1000</v>
      </c>
      <c r="G17" s="44"/>
      <c r="H17" s="42">
        <f t="shared" si="15"/>
        <v>0</v>
      </c>
      <c r="I17" s="34"/>
      <c r="J17" s="45">
        <f t="shared" si="16"/>
        <v>0</v>
      </c>
      <c r="K17" s="46"/>
      <c r="L17" s="47">
        <f t="shared" si="17"/>
        <v>0</v>
      </c>
      <c r="M17" s="47">
        <f t="shared" si="18"/>
        <v>0</v>
      </c>
      <c r="N17" s="34"/>
      <c r="O17" s="34"/>
      <c r="P17" s="39"/>
      <c r="Q17" s="40"/>
      <c r="R17" s="39"/>
      <c r="S17" s="40"/>
      <c r="T17" s="40"/>
      <c r="U17" s="35">
        <v>0</v>
      </c>
      <c r="V17" s="35">
        <v>0</v>
      </c>
      <c r="W17" s="34">
        <f t="shared" si="19"/>
        <v>0</v>
      </c>
    </row>
    <row r="18" spans="1:23" ht="30" customHeight="1" x14ac:dyDescent="0.3">
      <c r="A18" s="30">
        <v>15</v>
      </c>
      <c r="B18" s="6" t="s">
        <v>32</v>
      </c>
      <c r="C18" s="6" t="s">
        <v>33</v>
      </c>
      <c r="D18" s="1" t="s">
        <v>34</v>
      </c>
      <c r="E18" s="8" t="s">
        <v>38</v>
      </c>
      <c r="F18" s="42">
        <v>1000</v>
      </c>
      <c r="G18" s="44"/>
      <c r="H18" s="42">
        <f t="shared" si="15"/>
        <v>0</v>
      </c>
      <c r="I18" s="34"/>
      <c r="J18" s="45">
        <f t="shared" si="16"/>
        <v>0</v>
      </c>
      <c r="K18" s="46"/>
      <c r="L18" s="47">
        <f t="shared" si="17"/>
        <v>0</v>
      </c>
      <c r="M18" s="47">
        <f t="shared" si="18"/>
        <v>0</v>
      </c>
      <c r="N18" s="34"/>
      <c r="O18" s="34"/>
      <c r="P18" s="39"/>
      <c r="Q18" s="40"/>
      <c r="R18" s="39"/>
      <c r="S18" s="40"/>
      <c r="T18" s="40"/>
      <c r="U18" s="35">
        <v>0</v>
      </c>
      <c r="V18" s="35">
        <v>0</v>
      </c>
      <c r="W18" s="34">
        <f t="shared" si="19"/>
        <v>0</v>
      </c>
    </row>
    <row r="19" spans="1:23" ht="30" customHeight="1" x14ac:dyDescent="0.3">
      <c r="S19" s="33"/>
      <c r="T19" s="33"/>
    </row>
    <row r="20" spans="1:23" ht="60" customHeight="1" x14ac:dyDescent="0.3">
      <c r="A20" s="48" t="s">
        <v>39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50"/>
      <c r="P20" s="18">
        <v>90</v>
      </c>
      <c r="Q20" s="17">
        <v>0.996</v>
      </c>
      <c r="R20" s="18" t="s">
        <v>40</v>
      </c>
      <c r="S20" s="19" t="s">
        <v>41</v>
      </c>
      <c r="T20" s="17" t="s">
        <v>42</v>
      </c>
    </row>
    <row r="546" spans="1:1" ht="30" customHeight="1" x14ac:dyDescent="0.3">
      <c r="A546" s="41" t="s">
        <v>43</v>
      </c>
    </row>
    <row r="547" spans="1:1" ht="30" customHeight="1" x14ac:dyDescent="0.3">
      <c r="A547" s="41" t="s">
        <v>44</v>
      </c>
    </row>
    <row r="548" spans="1:1" ht="30" customHeight="1" x14ac:dyDescent="0.3">
      <c r="A548" s="41" t="s">
        <v>45</v>
      </c>
    </row>
    <row r="549" spans="1:1" ht="30" customHeight="1" x14ac:dyDescent="0.3">
      <c r="A549" s="41" t="s">
        <v>46</v>
      </c>
    </row>
    <row r="550" spans="1:1" ht="30" customHeight="1" x14ac:dyDescent="0.3">
      <c r="A550" s="41" t="s">
        <v>47</v>
      </c>
    </row>
    <row r="551" spans="1:1" ht="30" customHeight="1" x14ac:dyDescent="0.3">
      <c r="A551" s="41" t="s">
        <v>48</v>
      </c>
    </row>
    <row r="552" spans="1:1" ht="30" customHeight="1" x14ac:dyDescent="0.3">
      <c r="A552" s="41" t="s">
        <v>49</v>
      </c>
    </row>
    <row r="553" spans="1:1" ht="30" customHeight="1" x14ac:dyDescent="0.3">
      <c r="A553" s="41" t="s">
        <v>50</v>
      </c>
    </row>
    <row r="554" spans="1:1" ht="30" customHeight="1" x14ac:dyDescent="0.3">
      <c r="A554" s="41" t="s">
        <v>51</v>
      </c>
    </row>
    <row r="555" spans="1:1" ht="30" customHeight="1" x14ac:dyDescent="0.3">
      <c r="A555" s="41" t="s">
        <v>52</v>
      </c>
    </row>
    <row r="556" spans="1:1" ht="30" customHeight="1" x14ac:dyDescent="0.3">
      <c r="A556" s="41" t="s">
        <v>53</v>
      </c>
    </row>
    <row r="557" spans="1:1" ht="30" customHeight="1" x14ac:dyDescent="0.3">
      <c r="A557" s="41" t="s">
        <v>54</v>
      </c>
    </row>
    <row r="558" spans="1:1" ht="30" customHeight="1" x14ac:dyDescent="0.3">
      <c r="A558" s="41" t="s">
        <v>55</v>
      </c>
    </row>
    <row r="559" spans="1:1" ht="30" customHeight="1" x14ac:dyDescent="0.3">
      <c r="A559" s="41" t="s">
        <v>56</v>
      </c>
    </row>
    <row r="560" spans="1:1" ht="30" customHeight="1" x14ac:dyDescent="0.3">
      <c r="A560" s="41" t="s">
        <v>57</v>
      </c>
    </row>
  </sheetData>
  <autoFilter ref="A3:U3" xr:uid="{CD43AC81-2875-43F0-9246-6A1A3DF5707C}"/>
  <mergeCells count="6">
    <mergeCell ref="A20:O20"/>
    <mergeCell ref="A1:W1"/>
    <mergeCell ref="A2:C2"/>
    <mergeCell ref="D2:E2"/>
    <mergeCell ref="U2:W2"/>
    <mergeCell ref="F2:T2"/>
  </mergeCells>
  <dataValidations count="4">
    <dataValidation type="list" allowBlank="1" showInputMessage="1" showErrorMessage="1" sqref="N4:N18" xr:uid="{4AB49BDE-0E34-41CF-9E87-C2D18489BDA8}">
      <formula1>$A$554:$A$556</formula1>
    </dataValidation>
    <dataValidation type="list" allowBlank="1" showInputMessage="1" showErrorMessage="1" sqref="I4:I18" xr:uid="{00000000-0002-0000-0000-000000000000}">
      <formula1>$A$547:$A$553</formula1>
    </dataValidation>
    <dataValidation type="list" allowBlank="1" showInputMessage="1" showErrorMessage="1" sqref="K4:K18" xr:uid="{2188B726-E15C-473A-9D34-B23FC81DF2B6}">
      <formula1>$A$557:$A$560</formula1>
    </dataValidation>
    <dataValidation type="list" allowBlank="1" showInputMessage="1" showErrorMessage="1" sqref="G4:G18" xr:uid="{5D054848-2BA2-4EA2-8252-0B3AA4E75797}">
      <formula1>$A$546:$A$546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ColWidth="9.109375" defaultRowHeight="70.2" customHeight="1" x14ac:dyDescent="0.25"/>
  <cols>
    <col min="1" max="1" width="20.6640625" style="5" customWidth="1"/>
    <col min="2" max="2" width="40.6640625" style="5" customWidth="1"/>
    <col min="3" max="3" width="30.6640625" style="27" customWidth="1"/>
    <col min="4" max="4" width="40.6640625" style="5" customWidth="1"/>
    <col min="5" max="5" width="20.6640625" style="5" customWidth="1"/>
    <col min="6" max="16384" width="9.109375" style="5"/>
  </cols>
  <sheetData>
    <row r="1" spans="1:5" ht="30" customHeight="1" x14ac:dyDescent="0.25">
      <c r="A1" s="12" t="s">
        <v>7</v>
      </c>
      <c r="B1" s="13" t="s">
        <v>58</v>
      </c>
      <c r="C1" s="25" t="s">
        <v>59</v>
      </c>
      <c r="D1" s="13" t="s">
        <v>60</v>
      </c>
      <c r="E1" s="12" t="s">
        <v>61</v>
      </c>
    </row>
    <row r="2" spans="1:5" ht="79.95" customHeight="1" x14ac:dyDescent="0.25">
      <c r="A2" s="2" t="s">
        <v>62</v>
      </c>
      <c r="B2" s="3" t="s">
        <v>63</v>
      </c>
      <c r="C2" s="26" t="s">
        <v>64</v>
      </c>
      <c r="D2" s="3" t="s">
        <v>65</v>
      </c>
      <c r="E2" s="4" t="s">
        <v>66</v>
      </c>
    </row>
    <row r="3" spans="1:5" ht="79.95" customHeight="1" x14ac:dyDescent="0.25">
      <c r="A3" s="2" t="s">
        <v>67</v>
      </c>
      <c r="B3" s="3" t="s">
        <v>68</v>
      </c>
      <c r="C3" s="26" t="s">
        <v>69</v>
      </c>
      <c r="D3" s="3" t="s">
        <v>70</v>
      </c>
      <c r="E3" s="4" t="s">
        <v>71</v>
      </c>
    </row>
    <row r="4" spans="1:5" ht="79.95" customHeight="1" x14ac:dyDescent="0.25">
      <c r="A4" s="2" t="s">
        <v>72</v>
      </c>
      <c r="B4" s="3" t="s">
        <v>73</v>
      </c>
      <c r="C4" s="26" t="s">
        <v>74</v>
      </c>
      <c r="D4" s="3" t="s">
        <v>75</v>
      </c>
      <c r="E4" s="4" t="s">
        <v>76</v>
      </c>
    </row>
    <row r="5" spans="1:5" ht="79.95" customHeight="1" x14ac:dyDescent="0.25">
      <c r="A5" s="2" t="s">
        <v>77</v>
      </c>
      <c r="B5" s="3" t="s">
        <v>78</v>
      </c>
      <c r="C5" s="26" t="s">
        <v>79</v>
      </c>
      <c r="D5" s="3" t="s">
        <v>80</v>
      </c>
      <c r="E5" s="4" t="s">
        <v>81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7"/>
  <sheetViews>
    <sheetView showGridLines="0" zoomScale="90" zoomScaleNormal="90" workbookViewId="0">
      <pane ySplit="2" topLeftCell="A3" activePane="bottomLeft" state="frozen"/>
      <selection pane="bottomLeft" activeCell="A3" sqref="A3"/>
    </sheetView>
  </sheetViews>
  <sheetFormatPr defaultColWidth="9.109375" defaultRowHeight="13.2" x14ac:dyDescent="0.3"/>
  <cols>
    <col min="1" max="2" width="10.6640625" style="9" customWidth="1"/>
    <col min="3" max="4" width="60.77734375" style="37" customWidth="1"/>
    <col min="5" max="5" width="30.6640625" style="9" customWidth="1"/>
    <col min="6" max="6" width="50.6640625" style="15" customWidth="1"/>
    <col min="7" max="7" width="40.6640625" style="24" customWidth="1"/>
    <col min="8" max="8" width="47.44140625" style="15" customWidth="1"/>
    <col min="9" max="9" width="20.6640625" style="14" customWidth="1"/>
    <col min="10" max="10" width="47" style="15" customWidth="1"/>
    <col min="11" max="11" width="30.6640625" style="24" customWidth="1"/>
    <col min="12" max="12" width="50.6640625" style="15" customWidth="1"/>
    <col min="13" max="13" width="20.6640625" style="38" customWidth="1"/>
    <col min="14" max="16384" width="9.109375" style="9"/>
  </cols>
  <sheetData>
    <row r="1" spans="1:13" ht="18" customHeight="1" x14ac:dyDescent="0.3">
      <c r="A1" s="58" t="s">
        <v>82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5.5" customHeight="1" x14ac:dyDescent="0.3">
      <c r="A2" s="12" t="s">
        <v>83</v>
      </c>
      <c r="B2" s="12" t="s">
        <v>6</v>
      </c>
      <c r="C2" s="13" t="s">
        <v>8</v>
      </c>
      <c r="D2" s="13" t="s">
        <v>9</v>
      </c>
      <c r="E2" s="12" t="s">
        <v>84</v>
      </c>
      <c r="F2" s="20" t="s">
        <v>85</v>
      </c>
      <c r="G2" s="22" t="s">
        <v>86</v>
      </c>
      <c r="H2" s="13" t="s">
        <v>87</v>
      </c>
      <c r="I2" s="12" t="s">
        <v>7</v>
      </c>
      <c r="J2" s="13" t="s">
        <v>58</v>
      </c>
      <c r="K2" s="25" t="s">
        <v>59</v>
      </c>
      <c r="L2" s="13" t="s">
        <v>60</v>
      </c>
      <c r="M2" s="12" t="s">
        <v>61</v>
      </c>
    </row>
    <row r="3" spans="1:13" ht="70.05" customHeight="1" x14ac:dyDescent="0.3">
      <c r="A3" s="16">
        <v>1</v>
      </c>
      <c r="B3" s="21" t="s">
        <v>26</v>
      </c>
      <c r="C3" s="7" t="s">
        <v>28</v>
      </c>
      <c r="D3" s="7" t="s">
        <v>131</v>
      </c>
      <c r="E3" s="16">
        <v>1000</v>
      </c>
      <c r="F3" s="7" t="s">
        <v>88</v>
      </c>
      <c r="G3" s="23" t="s">
        <v>89</v>
      </c>
      <c r="H3" s="7" t="s">
        <v>90</v>
      </c>
      <c r="I3" s="6" t="s">
        <v>27</v>
      </c>
      <c r="J3" s="3" t="str">
        <f>VLOOKUP(I3,'Endereços Ponta A'!$A$2:$E$5,2,TRUE)</f>
        <v>Ibict
SAS, Quadra 05, Lote 06, Bloco H, Edifício IBICT, Sala 700, Setor de Autarquia Sul, Brasília, DF
CEP.: 70070-910</v>
      </c>
      <c r="K3" s="28" t="str">
        <f>VLOOKUP(I3,'Endereços Ponta A'!$A$2:$E$5,3,TRUE)</f>
        <v>-15.804474,-47.881706</v>
      </c>
      <c r="L3" s="3" t="str">
        <f>VLOOKUP(I3,'Endereços Ponta A'!$A$2:$E$5,4,TRUE)</f>
        <v>Nome: Valter Pereira
E-mail: valter.pereira@rnp.br
Tel.: (61) 3243-4446</v>
      </c>
      <c r="M3" s="4" t="str">
        <f>VLOOKUP(I3,'Endereços Ponta A'!$A$2:$E$5,5,TRUE)</f>
        <v>004.082.993/0001-49</v>
      </c>
    </row>
    <row r="4" spans="1:13" ht="70.05" customHeight="1" x14ac:dyDescent="0.3">
      <c r="A4" s="16">
        <v>2</v>
      </c>
      <c r="B4" s="21" t="s">
        <v>29</v>
      </c>
      <c r="C4" s="7" t="s">
        <v>31</v>
      </c>
      <c r="D4" s="7" t="s">
        <v>132</v>
      </c>
      <c r="E4" s="16">
        <v>1000</v>
      </c>
      <c r="F4" s="7" t="s">
        <v>91</v>
      </c>
      <c r="G4" s="23" t="s">
        <v>92</v>
      </c>
      <c r="H4" s="7" t="s">
        <v>93</v>
      </c>
      <c r="I4" s="6" t="s">
        <v>30</v>
      </c>
      <c r="J4" s="3" t="str">
        <f>VLOOKUP(I4,'Endereços Ponta A'!$A$2:$E$5,2,TRUE)</f>
        <v>UFG
Praça Universitária, s/n, Prédio da UFGNet, Escola de Engenharia, Goiânia, GO
CEP.: 74605-220</v>
      </c>
      <c r="K4" s="28" t="str">
        <f>VLOOKUP(I4,'Endereços Ponta A'!$A$2:$E$5,3,TRUE)</f>
        <v>-16.677372,-49.243683</v>
      </c>
      <c r="L4" s="3" t="str">
        <f>VLOOKUP(I4,'Endereços Ponta A'!$A$2:$E$5,4,TRUE)</f>
        <v>Nome: Daniel Stone
E-mails: stone@pop-go.rnp.br / stone@ufg.br
Tels.: (62) 3209-6002 / 3521-1330</v>
      </c>
      <c r="M4" s="4" t="str">
        <f>VLOOKUP(I4,'Endereços Ponta A'!$A$2:$E$5,5,TRUE)</f>
        <v>001.567.601/0001-43</v>
      </c>
    </row>
    <row r="5" spans="1:13" ht="70.05" customHeight="1" x14ac:dyDescent="0.3">
      <c r="A5" s="16">
        <v>3</v>
      </c>
      <c r="B5" s="21" t="s">
        <v>29</v>
      </c>
      <c r="C5" s="7" t="s">
        <v>31</v>
      </c>
      <c r="D5" s="7" t="s">
        <v>133</v>
      </c>
      <c r="E5" s="16">
        <v>1000</v>
      </c>
      <c r="F5" s="7" t="s">
        <v>94</v>
      </c>
      <c r="G5" s="23" t="s">
        <v>95</v>
      </c>
      <c r="H5" s="7" t="s">
        <v>96</v>
      </c>
      <c r="I5" s="6" t="s">
        <v>30</v>
      </c>
      <c r="J5" s="3" t="str">
        <f>VLOOKUP(I5,'Endereços Ponta A'!$A$2:$E$5,2,TRUE)</f>
        <v>UFG
Praça Universitária, s/n, Prédio da UFGNet, Escola de Engenharia, Goiânia, GO
CEP.: 74605-220</v>
      </c>
      <c r="K5" s="28" t="str">
        <f>VLOOKUP(I5,'Endereços Ponta A'!$A$2:$E$5,3,TRUE)</f>
        <v>-16.677372,-49.243683</v>
      </c>
      <c r="L5" s="3" t="str">
        <f>VLOOKUP(I5,'Endereços Ponta A'!$A$2:$E$5,4,TRUE)</f>
        <v>Nome: Daniel Stone
E-mails: stone@pop-go.rnp.br / stone@ufg.br
Tels.: (62) 3209-6002 / 3521-1330</v>
      </c>
      <c r="M5" s="4" t="str">
        <f>VLOOKUP(I5,'Endereços Ponta A'!$A$2:$E$5,5,TRUE)</f>
        <v>001.567.601/0001-43</v>
      </c>
    </row>
    <row r="6" spans="1:13" ht="70.05" customHeight="1" x14ac:dyDescent="0.3">
      <c r="A6" s="16">
        <v>4</v>
      </c>
      <c r="B6" s="21" t="s">
        <v>29</v>
      </c>
      <c r="C6" s="7" t="s">
        <v>31</v>
      </c>
      <c r="D6" s="7" t="s">
        <v>139</v>
      </c>
      <c r="E6" s="16">
        <v>1000</v>
      </c>
      <c r="F6" s="7" t="s">
        <v>97</v>
      </c>
      <c r="G6" s="23" t="s">
        <v>98</v>
      </c>
      <c r="H6" s="7" t="s">
        <v>99</v>
      </c>
      <c r="I6" s="6" t="s">
        <v>30</v>
      </c>
      <c r="J6" s="3" t="str">
        <f>VLOOKUP(I6,'Endereços Ponta A'!$A$2:$E$5,2,TRUE)</f>
        <v>UFG
Praça Universitária, s/n, Prédio da UFGNet, Escola de Engenharia, Goiânia, GO
CEP.: 74605-220</v>
      </c>
      <c r="K6" s="28" t="str">
        <f>VLOOKUP(I6,'Endereços Ponta A'!$A$2:$E$5,3,TRUE)</f>
        <v>-16.677372,-49.243683</v>
      </c>
      <c r="L6" s="3" t="str">
        <f>VLOOKUP(I6,'Endereços Ponta A'!$A$2:$E$5,4,TRUE)</f>
        <v>Nome: Daniel Stone
E-mails: stone@pop-go.rnp.br / stone@ufg.br
Tels.: (62) 3209-6002 / 3521-1330</v>
      </c>
      <c r="M6" s="4" t="str">
        <f>VLOOKUP(I6,'Endereços Ponta A'!$A$2:$E$5,5,TRUE)</f>
        <v>001.567.601/0001-43</v>
      </c>
    </row>
    <row r="7" spans="1:13" ht="70.05" customHeight="1" x14ac:dyDescent="0.3">
      <c r="A7" s="16">
        <v>5</v>
      </c>
      <c r="B7" s="21" t="s">
        <v>29</v>
      </c>
      <c r="C7" s="7" t="s">
        <v>31</v>
      </c>
      <c r="D7" s="7" t="s">
        <v>138</v>
      </c>
      <c r="E7" s="16">
        <v>1000</v>
      </c>
      <c r="F7" s="7" t="s">
        <v>100</v>
      </c>
      <c r="G7" s="23" t="s">
        <v>101</v>
      </c>
      <c r="H7" s="7" t="s">
        <v>102</v>
      </c>
      <c r="I7" s="6" t="s">
        <v>30</v>
      </c>
      <c r="J7" s="3" t="str">
        <f>VLOOKUP(I7,'Endereços Ponta A'!$A$2:$E$5,2,TRUE)</f>
        <v>UFG
Praça Universitária, s/n, Prédio da UFGNet, Escola de Engenharia, Goiânia, GO
CEP.: 74605-220</v>
      </c>
      <c r="K7" s="28" t="str">
        <f>VLOOKUP(I7,'Endereços Ponta A'!$A$2:$E$5,3,TRUE)</f>
        <v>-16.677372,-49.243683</v>
      </c>
      <c r="L7" s="3" t="str">
        <f>VLOOKUP(I7,'Endereços Ponta A'!$A$2:$E$5,4,TRUE)</f>
        <v>Nome: Daniel Stone
E-mails: stone@pop-go.rnp.br / stone@ufg.br
Tels.: (62) 3209-6002 / 3521-1330</v>
      </c>
      <c r="M7" s="4" t="str">
        <f>VLOOKUP(I7,'Endereços Ponta A'!$A$2:$E$5,5,TRUE)</f>
        <v>001.567.601/0001-43</v>
      </c>
    </row>
    <row r="8" spans="1:13" ht="70.05" customHeight="1" x14ac:dyDescent="0.3">
      <c r="A8" s="16">
        <v>6</v>
      </c>
      <c r="B8" s="21" t="s">
        <v>32</v>
      </c>
      <c r="C8" s="7" t="s">
        <v>34</v>
      </c>
      <c r="D8" s="7" t="s">
        <v>137</v>
      </c>
      <c r="E8" s="16">
        <v>1000</v>
      </c>
      <c r="F8" s="7" t="s">
        <v>103</v>
      </c>
      <c r="G8" s="23" t="s">
        <v>104</v>
      </c>
      <c r="H8" s="7" t="s">
        <v>105</v>
      </c>
      <c r="I8" s="6" t="s">
        <v>33</v>
      </c>
      <c r="J8" s="3" t="str">
        <f>VLOOKUP(I8,'Endereços Ponta A'!$A$2:$E$5,2,TRUE)</f>
        <v>Ufmt
CPD (Gerência Internet)
Avenida Fernando Correa da Costa, 2.637, Boa Esperança, Cuiabá, MT
CEP.:  78060-900</v>
      </c>
      <c r="K8" s="28" t="str">
        <f>VLOOKUP(I8,'Endereços Ponta A'!$A$2:$E$5,3,TRUE)</f>
        <v>-15.617465,-56.069535</v>
      </c>
      <c r="L8" s="3" t="str">
        <f>VLOOKUP(I8,'Endereços Ponta A'!$A$2:$E$5,4,TRUE)</f>
        <v>Nome: Jean Caminha
E-mail: jean.caminha@pop-mt.rnp.br
Tels.: (65) 3615-8245 / (65) 98471-3671</v>
      </c>
      <c r="M8" s="4" t="str">
        <f>VLOOKUP(I8,'Endereços Ponta A'!$A$2:$E$5,5,TRUE)</f>
        <v>033.004.540/0001-00</v>
      </c>
    </row>
    <row r="9" spans="1:13" ht="70.05" customHeight="1" x14ac:dyDescent="0.3">
      <c r="A9" s="16">
        <v>7</v>
      </c>
      <c r="B9" s="21" t="s">
        <v>32</v>
      </c>
      <c r="C9" s="7" t="s">
        <v>34</v>
      </c>
      <c r="D9" s="7" t="s">
        <v>35</v>
      </c>
      <c r="E9" s="16">
        <v>1000</v>
      </c>
      <c r="F9" s="7" t="s">
        <v>106</v>
      </c>
      <c r="G9" s="23" t="s">
        <v>107</v>
      </c>
      <c r="H9" s="7" t="s">
        <v>108</v>
      </c>
      <c r="I9" s="6" t="s">
        <v>33</v>
      </c>
      <c r="J9" s="3" t="str">
        <f>VLOOKUP(I9,'Endereços Ponta A'!$A$2:$E$5,2,TRUE)</f>
        <v>Ufmt
CPD (Gerência Internet)
Avenida Fernando Correa da Costa, 2.637, Boa Esperança, Cuiabá, MT
CEP.:  78060-900</v>
      </c>
      <c r="K9" s="28" t="str">
        <f>VLOOKUP(I9,'Endereços Ponta A'!$A$2:$E$5,3,TRUE)</f>
        <v>-15.617465,-56.069535</v>
      </c>
      <c r="L9" s="3" t="str">
        <f>VLOOKUP(I9,'Endereços Ponta A'!$A$2:$E$5,4,TRUE)</f>
        <v>Nome: Jean Caminha
E-mail: jean.caminha@pop-mt.rnp.br
Tels.: (65) 3615-8245 / (65) 98471-3671</v>
      </c>
      <c r="M9" s="4" t="str">
        <f>VLOOKUP(I9,'Endereços Ponta A'!$A$2:$E$5,5,TRUE)</f>
        <v>033.004.540/0001-00</v>
      </c>
    </row>
    <row r="10" spans="1:13" ht="70.05" customHeight="1" x14ac:dyDescent="0.3">
      <c r="A10" s="16">
        <v>8</v>
      </c>
      <c r="B10" s="21" t="s">
        <v>32</v>
      </c>
      <c r="C10" s="7" t="s">
        <v>34</v>
      </c>
      <c r="D10" s="7" t="s">
        <v>140</v>
      </c>
      <c r="E10" s="16">
        <v>1000</v>
      </c>
      <c r="F10" s="7" t="s">
        <v>109</v>
      </c>
      <c r="G10" s="23" t="s">
        <v>110</v>
      </c>
      <c r="H10" s="7" t="s">
        <v>111</v>
      </c>
      <c r="I10" s="6" t="s">
        <v>33</v>
      </c>
      <c r="J10" s="3" t="str">
        <f>VLOOKUP(I10,'Endereços Ponta A'!$A$2:$E$5,2,TRUE)</f>
        <v>Ufmt
CPD (Gerência Internet)
Avenida Fernando Correa da Costa, 2.637, Boa Esperança, Cuiabá, MT
CEP.:  78060-900</v>
      </c>
      <c r="K10" s="28" t="str">
        <f>VLOOKUP(I10,'Endereços Ponta A'!$A$2:$E$5,3,TRUE)</f>
        <v>-15.617465,-56.069535</v>
      </c>
      <c r="L10" s="3" t="str">
        <f>VLOOKUP(I10,'Endereços Ponta A'!$A$2:$E$5,4,TRUE)</f>
        <v>Nome: Jean Caminha
E-mail: jean.caminha@pop-mt.rnp.br
Tels.: (65) 3615-8245 / (65) 98471-3671</v>
      </c>
      <c r="M10" s="4" t="str">
        <f>VLOOKUP(I10,'Endereços Ponta A'!$A$2:$E$5,5,TRUE)</f>
        <v>033.004.540/0001-00</v>
      </c>
    </row>
    <row r="11" spans="1:13" ht="70.05" customHeight="1" x14ac:dyDescent="0.3">
      <c r="A11" s="16">
        <v>9</v>
      </c>
      <c r="B11" s="21" t="s">
        <v>32</v>
      </c>
      <c r="C11" s="7" t="s">
        <v>34</v>
      </c>
      <c r="D11" s="7" t="s">
        <v>141</v>
      </c>
      <c r="E11" s="16">
        <v>1000</v>
      </c>
      <c r="F11" s="7" t="s">
        <v>112</v>
      </c>
      <c r="G11" s="23" t="s">
        <v>113</v>
      </c>
      <c r="H11" s="7" t="s">
        <v>114</v>
      </c>
      <c r="I11" s="6" t="s">
        <v>33</v>
      </c>
      <c r="J11" s="3" t="str">
        <f>VLOOKUP(I11,'Endereços Ponta A'!$A$2:$E$5,2,TRUE)</f>
        <v>Ufmt
CPD (Gerência Internet)
Avenida Fernando Correa da Costa, 2.637, Boa Esperança, Cuiabá, MT
CEP.:  78060-900</v>
      </c>
      <c r="K11" s="28" t="str">
        <f>VLOOKUP(I11,'Endereços Ponta A'!$A$2:$E$5,3,TRUE)</f>
        <v>-15.617465,-56.069535</v>
      </c>
      <c r="L11" s="3" t="str">
        <f>VLOOKUP(I11,'Endereços Ponta A'!$A$2:$E$5,4,TRUE)</f>
        <v>Nome: Jean Caminha
E-mail: jean.caminha@pop-mt.rnp.br
Tels.: (65) 3615-8245 / (65) 98471-3671</v>
      </c>
      <c r="M11" s="4" t="str">
        <f>VLOOKUP(I11,'Endereços Ponta A'!$A$2:$E$5,5,TRUE)</f>
        <v>033.004.540/0001-00</v>
      </c>
    </row>
    <row r="12" spans="1:13" ht="70.05" customHeight="1" x14ac:dyDescent="0.3">
      <c r="A12" s="16">
        <v>10</v>
      </c>
      <c r="B12" s="21" t="s">
        <v>32</v>
      </c>
      <c r="C12" s="7" t="s">
        <v>34</v>
      </c>
      <c r="D12" s="7" t="s">
        <v>134</v>
      </c>
      <c r="E12" s="16">
        <v>1000</v>
      </c>
      <c r="F12" s="7" t="s">
        <v>115</v>
      </c>
      <c r="G12" s="23" t="s">
        <v>116</v>
      </c>
      <c r="H12" s="7" t="s">
        <v>117</v>
      </c>
      <c r="I12" s="6" t="s">
        <v>33</v>
      </c>
      <c r="J12" s="3" t="str">
        <f>VLOOKUP(I12,'Endereços Ponta A'!$A$2:$E$5,2,TRUE)</f>
        <v>Ufmt
CPD (Gerência Internet)
Avenida Fernando Correa da Costa, 2.637, Boa Esperança, Cuiabá, MT
CEP.:  78060-900</v>
      </c>
      <c r="K12" s="28" t="str">
        <f>VLOOKUP(I12,'Endereços Ponta A'!$A$2:$E$5,3,TRUE)</f>
        <v>-15.617465,-56.069535</v>
      </c>
      <c r="L12" s="3" t="str">
        <f>VLOOKUP(I12,'Endereços Ponta A'!$A$2:$E$5,4,TRUE)</f>
        <v>Nome: Jean Caminha
E-mail: jean.caminha@pop-mt.rnp.br
Tels.: (65) 3615-8245 / (65) 98471-3671</v>
      </c>
      <c r="M12" s="4" t="str">
        <f>VLOOKUP(I12,'Endereços Ponta A'!$A$2:$E$5,5,TRUE)</f>
        <v>033.004.540/0001-00</v>
      </c>
    </row>
    <row r="13" spans="1:13" ht="70.05" customHeight="1" x14ac:dyDescent="0.3">
      <c r="A13" s="16">
        <v>11</v>
      </c>
      <c r="B13" s="21" t="s">
        <v>32</v>
      </c>
      <c r="C13" s="7" t="s">
        <v>34</v>
      </c>
      <c r="D13" s="7" t="s">
        <v>135</v>
      </c>
      <c r="E13" s="16">
        <v>1000</v>
      </c>
      <c r="F13" s="7" t="s">
        <v>118</v>
      </c>
      <c r="G13" s="23" t="s">
        <v>119</v>
      </c>
      <c r="H13" s="7" t="s">
        <v>120</v>
      </c>
      <c r="I13" s="6" t="s">
        <v>33</v>
      </c>
      <c r="J13" s="3" t="str">
        <f>VLOOKUP(I13,'Endereços Ponta A'!$A$2:$E$5,2,TRUE)</f>
        <v>Ufmt
CPD (Gerência Internet)
Avenida Fernando Correa da Costa, 2.637, Boa Esperança, Cuiabá, MT
CEP.:  78060-900</v>
      </c>
      <c r="K13" s="28" t="str">
        <f>VLOOKUP(I13,'Endereços Ponta A'!$A$2:$E$5,3,TRUE)</f>
        <v>-15.617465,-56.069535</v>
      </c>
      <c r="L13" s="3" t="str">
        <f>VLOOKUP(I13,'Endereços Ponta A'!$A$2:$E$5,4,TRUE)</f>
        <v>Nome: Jean Caminha
E-mail: jean.caminha@pop-mt.rnp.br
Tels.: (65) 3615-8245 / (65) 98471-3671</v>
      </c>
      <c r="M13" s="4" t="str">
        <f>VLOOKUP(I13,'Endereços Ponta A'!$A$2:$E$5,5,TRUE)</f>
        <v>033.004.540/0001-00</v>
      </c>
    </row>
    <row r="14" spans="1:13" ht="70.05" customHeight="1" x14ac:dyDescent="0.3">
      <c r="A14" s="16">
        <v>12</v>
      </c>
      <c r="B14" s="21" t="s">
        <v>32</v>
      </c>
      <c r="C14" s="7" t="s">
        <v>34</v>
      </c>
      <c r="D14" s="7" t="s">
        <v>136</v>
      </c>
      <c r="E14" s="16">
        <v>1000</v>
      </c>
      <c r="F14" s="7" t="s">
        <v>121</v>
      </c>
      <c r="G14" s="23" t="s">
        <v>122</v>
      </c>
      <c r="H14" s="7" t="s">
        <v>123</v>
      </c>
      <c r="I14" s="6" t="s">
        <v>33</v>
      </c>
      <c r="J14" s="3" t="str">
        <f>VLOOKUP(I14,'Endereços Ponta A'!$A$2:$E$5,2,TRUE)</f>
        <v>Ufmt
CPD (Gerência Internet)
Avenida Fernando Correa da Costa, 2.637, Boa Esperança, Cuiabá, MT
CEP.:  78060-900</v>
      </c>
      <c r="K14" s="28" t="str">
        <f>VLOOKUP(I14,'Endereços Ponta A'!$A$2:$E$5,3,TRUE)</f>
        <v>-15.617465,-56.069535</v>
      </c>
      <c r="L14" s="3" t="str">
        <f>VLOOKUP(I14,'Endereços Ponta A'!$A$2:$E$5,4,TRUE)</f>
        <v>Nome: Jean Caminha
E-mail: jean.caminha@pop-mt.rnp.br
Tels.: (65) 3615-8245 / (65) 98471-3671</v>
      </c>
      <c r="M14" s="4" t="str">
        <f>VLOOKUP(I14,'Endereços Ponta A'!$A$2:$E$5,5,TRUE)</f>
        <v>033.004.540/0001-00</v>
      </c>
    </row>
    <row r="15" spans="1:13" ht="70.05" customHeight="1" x14ac:dyDescent="0.3">
      <c r="A15" s="16">
        <v>13</v>
      </c>
      <c r="B15" s="21" t="s">
        <v>32</v>
      </c>
      <c r="C15" s="7" t="s">
        <v>34</v>
      </c>
      <c r="D15" s="7" t="s">
        <v>36</v>
      </c>
      <c r="E15" s="16">
        <v>1000</v>
      </c>
      <c r="F15" s="7" t="s">
        <v>124</v>
      </c>
      <c r="G15" s="23" t="s">
        <v>125</v>
      </c>
      <c r="H15" s="16" t="s">
        <v>126</v>
      </c>
      <c r="I15" s="6" t="s">
        <v>33</v>
      </c>
      <c r="J15" s="3" t="str">
        <f>VLOOKUP(I15,'Endereços Ponta A'!$A$2:$E$5,2,TRUE)</f>
        <v>Ufmt
CPD (Gerência Internet)
Avenida Fernando Correa da Costa, 2.637, Boa Esperança, Cuiabá, MT
CEP.:  78060-900</v>
      </c>
      <c r="K15" s="28" t="str">
        <f>VLOOKUP(I15,'Endereços Ponta A'!$A$2:$E$5,3,TRUE)</f>
        <v>-15.617465,-56.069535</v>
      </c>
      <c r="L15" s="3" t="str">
        <f>VLOOKUP(I15,'Endereços Ponta A'!$A$2:$E$5,4,TRUE)</f>
        <v>Nome: Jean Caminha
E-mail: jean.caminha@pop-mt.rnp.br
Tels.: (65) 3615-8245 / (65) 98471-3671</v>
      </c>
      <c r="M15" s="4" t="str">
        <f>VLOOKUP(I15,'Endereços Ponta A'!$A$2:$E$5,5,TRUE)</f>
        <v>033.004.540/0001-00</v>
      </c>
    </row>
    <row r="16" spans="1:13" ht="70.05" customHeight="1" x14ac:dyDescent="0.3">
      <c r="A16" s="16">
        <v>14</v>
      </c>
      <c r="B16" s="21" t="s">
        <v>32</v>
      </c>
      <c r="C16" s="7" t="s">
        <v>34</v>
      </c>
      <c r="D16" s="7" t="s">
        <v>37</v>
      </c>
      <c r="E16" s="16">
        <v>1000</v>
      </c>
      <c r="F16" s="7" t="s">
        <v>127</v>
      </c>
      <c r="G16" s="23" t="s">
        <v>128</v>
      </c>
      <c r="H16" s="16" t="s">
        <v>126</v>
      </c>
      <c r="I16" s="6" t="s">
        <v>33</v>
      </c>
      <c r="J16" s="3" t="str">
        <f>VLOOKUP(I16,'Endereços Ponta A'!$A$2:$E$5,2,TRUE)</f>
        <v>Ufmt
CPD (Gerência Internet)
Avenida Fernando Correa da Costa, 2.637, Boa Esperança, Cuiabá, MT
CEP.:  78060-900</v>
      </c>
      <c r="K16" s="28" t="str">
        <f>VLOOKUP(I16,'Endereços Ponta A'!$A$2:$E$5,3,TRUE)</f>
        <v>-15.617465,-56.069535</v>
      </c>
      <c r="L16" s="3" t="str">
        <f>VLOOKUP(I16,'Endereços Ponta A'!$A$2:$E$5,4,TRUE)</f>
        <v>Nome: Jean Caminha
E-mail: jean.caminha@pop-mt.rnp.br
Tels.: (65) 3615-8245 / (65) 98471-3671</v>
      </c>
      <c r="M16" s="4" t="str">
        <f>VLOOKUP(I16,'Endereços Ponta A'!$A$2:$E$5,5,TRUE)</f>
        <v>033.004.540/0001-00</v>
      </c>
    </row>
    <row r="17" spans="1:13" ht="70.05" customHeight="1" x14ac:dyDescent="0.3">
      <c r="A17" s="16">
        <v>15</v>
      </c>
      <c r="B17" s="21" t="s">
        <v>32</v>
      </c>
      <c r="C17" s="7" t="s">
        <v>34</v>
      </c>
      <c r="D17" s="7" t="s">
        <v>38</v>
      </c>
      <c r="E17" s="16">
        <v>1000</v>
      </c>
      <c r="F17" s="7" t="s">
        <v>129</v>
      </c>
      <c r="G17" s="23" t="s">
        <v>130</v>
      </c>
      <c r="H17" s="16" t="s">
        <v>126</v>
      </c>
      <c r="I17" s="6" t="s">
        <v>33</v>
      </c>
      <c r="J17" s="3" t="str">
        <f>VLOOKUP(I17,'Endereços Ponta A'!$A$2:$E$5,2,TRUE)</f>
        <v>Ufmt
CPD (Gerência Internet)
Avenida Fernando Correa da Costa, 2.637, Boa Esperança, Cuiabá, MT
CEP.:  78060-900</v>
      </c>
      <c r="K17" s="28" t="str">
        <f>VLOOKUP(I17,'Endereços Ponta A'!$A$2:$E$5,3,TRUE)</f>
        <v>-15.617465,-56.069535</v>
      </c>
      <c r="L17" s="3" t="str">
        <f>VLOOKUP(I17,'Endereços Ponta A'!$A$2:$E$5,4,TRUE)</f>
        <v>Nome: Jean Caminha
E-mail: jean.caminha@pop-mt.rnp.br
Tels.: (65) 3615-8245 / (65) 98471-3671</v>
      </c>
      <c r="M17" s="4" t="str">
        <f>VLOOKUP(I17,'Endereços Ponta A'!$A$2:$E$5,5,TRUE)</f>
        <v>033.004.540/0001-00</v>
      </c>
    </row>
  </sheetData>
  <autoFilter ref="A2:M2" xr:uid="{4930A2CB-9302-461B-9386-2E0CCB0F0651}"/>
  <mergeCells count="1">
    <mergeCell ref="A1:M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3FE40DBF067FF488038228CE98A93E2" ma:contentTypeVersion="18" ma:contentTypeDescription="Crie um novo documento." ma:contentTypeScope="" ma:versionID="9fb2cbc548016a4d731fc5afa1bba4b3">
  <xsd:schema xmlns:xsd="http://www.w3.org/2001/XMLSchema" xmlns:xs="http://www.w3.org/2001/XMLSchema" xmlns:p="http://schemas.microsoft.com/office/2006/metadata/properties" xmlns:ns2="d390a96d-db97-45e6-b709-fd37e83b62fb" xmlns:ns3="7d7f5f5d-fe7e-4cac-9b01-1bcee1fc4576" targetNamespace="http://schemas.microsoft.com/office/2006/metadata/properties" ma:root="true" ma:fieldsID="1ad9b0454257f435607f84e6fea5c37c" ns2:_="" ns3:_="">
    <xsd:import namespace="d390a96d-db97-45e6-b709-fd37e83b62fb"/>
    <xsd:import namespace="7d7f5f5d-fe7e-4cac-9b01-1bcee1fc45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0a96d-db97-45e6-b709-fd37e83b62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c6d6704-c1be-48d0-823f-e0f8bcbfaa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4" nillable="true" ma:displayName="Status de liberação" ma:internalName="Status_x0020_de_x0020_libera_x00e7__x00e3_o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f5f5d-fe7e-4cac-9b01-1bcee1fc457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4811b23-b01e-4c3c-983c-f6819dbeee91}" ma:internalName="TaxCatchAll" ma:showField="CatchAllData" ma:web="7d7f5f5d-fe7e-4cac-9b01-1bcee1fc45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90a96d-db97-45e6-b709-fd37e83b62fb">
      <Terms xmlns="http://schemas.microsoft.com/office/infopath/2007/PartnerControls"/>
    </lcf76f155ced4ddcb4097134ff3c332f>
    <TaxCatchAll xmlns="7d7f5f5d-fe7e-4cac-9b01-1bcee1fc4576" xsi:nil="true"/>
    <SharedWithUsers xmlns="7d7f5f5d-fe7e-4cac-9b01-1bcee1fc4576">
      <UserInfo>
        <DisplayName>César Augusto Borges Fraga</DisplayName>
        <AccountId>12</AccountId>
        <AccountType/>
      </UserInfo>
      <UserInfo>
        <DisplayName>Alexander Pereira Victorino</DisplayName>
        <AccountId>72</AccountId>
        <AccountType/>
      </UserInfo>
    </SharedWithUsers>
    <_Flow_SignoffStatus xmlns="d390a96d-db97-45e6-b709-fd37e83b62fb" xsi:nil="true"/>
  </documentManagement>
</p:properties>
</file>

<file path=customXml/itemProps1.xml><?xml version="1.0" encoding="utf-8"?>
<ds:datastoreItem xmlns:ds="http://schemas.openxmlformats.org/officeDocument/2006/customXml" ds:itemID="{01B027EF-9E5C-4DB9-986E-3A135589B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0a96d-db97-45e6-b709-fd37e83b62fb"/>
    <ds:schemaRef ds:uri="7d7f5f5d-fe7e-4cac-9b01-1bcee1fc45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AAB04C-1CAE-4C8C-9743-847C4309A9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7F49C3-1B0B-408D-BE04-D136C9DC1D55}">
  <ds:schemaRefs>
    <ds:schemaRef ds:uri="http://purl.org/dc/elements/1.1/"/>
    <ds:schemaRef ds:uri="http://purl.org/dc/terms/"/>
    <ds:schemaRef ds:uri="http://www.w3.org/XML/1998/namespace"/>
    <ds:schemaRef ds:uri="d390a96d-db97-45e6-b709-fd37e83b62fb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7d7f5f5d-fe7e-4cac-9b01-1bcee1fc457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Formato da proposta</vt:lpstr>
      <vt:lpstr>Endereços Ponta A</vt:lpstr>
      <vt:lpstr>Endereços Ponta 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2025-04-29T21:56:35Z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0x010100F3FE40DBF067FF488038228CE98A93E2</vt:lpwstr>
  </property>
  <property fmtid="{D5CDD505-2E9C-101B-9397-08002B2CF9AE}" pid="3" name="MediaServiceImageTags">
    <vt:lpwstr/>
  </property>
</Properties>
</file>