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filterPrivacy="1" defaultThemeVersion="124226"/>
  <xr:revisionPtr revIDLastSave="0" documentId="8_{16A650FF-D1B5-429E-92BA-F65D397617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ato da proposta" sheetId="4" r:id="rId1"/>
    <sheet name="Endereços Ponta A" sheetId="6" r:id="rId2"/>
    <sheet name="Endereços Ponta B" sheetId="3" r:id="rId3"/>
  </sheets>
  <definedNames>
    <definedName name="_xlnm._FilterDatabase" localSheetId="1" hidden="1">'Endereços Ponta A'!$A$1:$E$28</definedName>
    <definedName name="_xlnm._FilterDatabase" localSheetId="2" hidden="1">'Endereços Ponta B'!$A$2:$M$2</definedName>
    <definedName name="_xlnm._FilterDatabase" localSheetId="0" hidden="1">'Formato da proposta'!$A$3:$Y$3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3" l="1"/>
  <c r="K4" i="3"/>
  <c r="L4" i="3"/>
  <c r="M4" i="3"/>
  <c r="J5" i="3"/>
  <c r="K5" i="3"/>
  <c r="L5" i="3"/>
  <c r="M5" i="3"/>
  <c r="J6" i="3"/>
  <c r="K6" i="3"/>
  <c r="L6" i="3"/>
  <c r="M6" i="3"/>
  <c r="J7" i="3"/>
  <c r="K7" i="3"/>
  <c r="L7" i="3"/>
  <c r="M7" i="3"/>
  <c r="J8" i="3"/>
  <c r="K8" i="3"/>
  <c r="L8" i="3"/>
  <c r="M8" i="3"/>
  <c r="J9" i="3"/>
  <c r="K9" i="3"/>
  <c r="L9" i="3"/>
  <c r="M9" i="3"/>
  <c r="J10" i="3"/>
  <c r="K10" i="3"/>
  <c r="L10" i="3"/>
  <c r="M10" i="3"/>
  <c r="J11" i="3"/>
  <c r="K11" i="3"/>
  <c r="L11" i="3"/>
  <c r="M11" i="3"/>
  <c r="J12" i="3"/>
  <c r="K12" i="3"/>
  <c r="L12" i="3"/>
  <c r="M12" i="3"/>
  <c r="J13" i="3"/>
  <c r="K13" i="3"/>
  <c r="L13" i="3"/>
  <c r="M13" i="3"/>
  <c r="J14" i="3"/>
  <c r="K14" i="3"/>
  <c r="L14" i="3"/>
  <c r="M14" i="3"/>
  <c r="J15" i="3"/>
  <c r="K15" i="3"/>
  <c r="L15" i="3"/>
  <c r="M15" i="3"/>
  <c r="J16" i="3"/>
  <c r="K16" i="3"/>
  <c r="L16" i="3"/>
  <c r="M16" i="3"/>
  <c r="J17" i="3"/>
  <c r="K17" i="3"/>
  <c r="L17" i="3"/>
  <c r="M17" i="3"/>
  <c r="J18" i="3"/>
  <c r="K18" i="3"/>
  <c r="L18" i="3"/>
  <c r="M18" i="3"/>
  <c r="J19" i="3"/>
  <c r="K19" i="3"/>
  <c r="L19" i="3"/>
  <c r="M19" i="3"/>
  <c r="J20" i="3"/>
  <c r="K20" i="3"/>
  <c r="L20" i="3"/>
  <c r="M20" i="3"/>
  <c r="J21" i="3"/>
  <c r="K21" i="3"/>
  <c r="L21" i="3"/>
  <c r="M21" i="3"/>
  <c r="J22" i="3"/>
  <c r="K22" i="3"/>
  <c r="L22" i="3"/>
  <c r="M22" i="3"/>
  <c r="J23" i="3"/>
  <c r="K23" i="3"/>
  <c r="L23" i="3"/>
  <c r="M23" i="3"/>
  <c r="J24" i="3"/>
  <c r="K24" i="3"/>
  <c r="L24" i="3"/>
  <c r="M24" i="3"/>
  <c r="J25" i="3"/>
  <c r="K25" i="3"/>
  <c r="L25" i="3"/>
  <c r="M25" i="3"/>
  <c r="J26" i="3"/>
  <c r="K26" i="3"/>
  <c r="L26" i="3"/>
  <c r="M26" i="3"/>
  <c r="J27" i="3"/>
  <c r="K27" i="3"/>
  <c r="L27" i="3"/>
  <c r="M27" i="3"/>
  <c r="J28" i="3"/>
  <c r="K28" i="3"/>
  <c r="L28" i="3"/>
  <c r="M28" i="3"/>
  <c r="J29" i="3"/>
  <c r="K29" i="3"/>
  <c r="L29" i="3"/>
  <c r="M29" i="3"/>
  <c r="J30" i="3"/>
  <c r="K30" i="3"/>
  <c r="L30" i="3"/>
  <c r="M30" i="3"/>
  <c r="J31" i="3"/>
  <c r="K31" i="3"/>
  <c r="L31" i="3"/>
  <c r="M31" i="3"/>
  <c r="J32" i="3"/>
  <c r="K32" i="3"/>
  <c r="L32" i="3"/>
  <c r="M32" i="3"/>
  <c r="J33" i="3"/>
  <c r="K33" i="3"/>
  <c r="L33" i="3"/>
  <c r="M33" i="3"/>
  <c r="J34" i="3"/>
  <c r="K34" i="3"/>
  <c r="L34" i="3"/>
  <c r="M34" i="3"/>
  <c r="J35" i="3"/>
  <c r="K35" i="3"/>
  <c r="L35" i="3"/>
  <c r="M35" i="3"/>
  <c r="J36" i="3"/>
  <c r="K36" i="3"/>
  <c r="L36" i="3"/>
  <c r="M36" i="3"/>
  <c r="J37" i="3"/>
  <c r="K37" i="3"/>
  <c r="L37" i="3"/>
  <c r="M37" i="3"/>
  <c r="J38" i="3"/>
  <c r="K38" i="3"/>
  <c r="L38" i="3"/>
  <c r="M38" i="3"/>
  <c r="J39" i="3"/>
  <c r="K39" i="3"/>
  <c r="L39" i="3"/>
  <c r="M39" i="3"/>
  <c r="J40" i="3"/>
  <c r="K40" i="3"/>
  <c r="L40" i="3"/>
  <c r="M40" i="3"/>
  <c r="J41" i="3"/>
  <c r="K41" i="3"/>
  <c r="L41" i="3"/>
  <c r="M41" i="3"/>
  <c r="J42" i="3"/>
  <c r="K42" i="3"/>
  <c r="L42" i="3"/>
  <c r="M42" i="3"/>
  <c r="J43" i="3"/>
  <c r="K43" i="3"/>
  <c r="L43" i="3"/>
  <c r="M43" i="3"/>
  <c r="J44" i="3"/>
  <c r="K44" i="3"/>
  <c r="L44" i="3"/>
  <c r="M44" i="3"/>
  <c r="J45" i="3"/>
  <c r="K45" i="3"/>
  <c r="L45" i="3"/>
  <c r="M45" i="3"/>
  <c r="J46" i="3"/>
  <c r="K46" i="3"/>
  <c r="L46" i="3"/>
  <c r="M46" i="3"/>
  <c r="J47" i="3"/>
  <c r="K47" i="3"/>
  <c r="L47" i="3"/>
  <c r="M47" i="3"/>
  <c r="J48" i="3"/>
  <c r="K48" i="3"/>
  <c r="L48" i="3"/>
  <c r="M48" i="3"/>
  <c r="J49" i="3"/>
  <c r="K49" i="3"/>
  <c r="L49" i="3"/>
  <c r="M49" i="3"/>
  <c r="J50" i="3"/>
  <c r="K50" i="3"/>
  <c r="L50" i="3"/>
  <c r="M50" i="3"/>
  <c r="J51" i="3"/>
  <c r="K51" i="3"/>
  <c r="L51" i="3"/>
  <c r="M51" i="3"/>
  <c r="J52" i="3"/>
  <c r="K52" i="3"/>
  <c r="L52" i="3"/>
  <c r="M52" i="3"/>
  <c r="J53" i="3"/>
  <c r="K53" i="3"/>
  <c r="L53" i="3"/>
  <c r="M53" i="3"/>
  <c r="J54" i="3"/>
  <c r="K54" i="3"/>
  <c r="L54" i="3"/>
  <c r="M54" i="3"/>
  <c r="J55" i="3"/>
  <c r="K55" i="3"/>
  <c r="L55" i="3"/>
  <c r="M55" i="3"/>
  <c r="J56" i="3"/>
  <c r="K56" i="3"/>
  <c r="L56" i="3"/>
  <c r="M56" i="3"/>
  <c r="J57" i="3"/>
  <c r="K57" i="3"/>
  <c r="L57" i="3"/>
  <c r="M57" i="3"/>
  <c r="J58" i="3"/>
  <c r="K58" i="3"/>
  <c r="L58" i="3"/>
  <c r="M58" i="3"/>
  <c r="J59" i="3"/>
  <c r="K59" i="3"/>
  <c r="L59" i="3"/>
  <c r="M59" i="3"/>
  <c r="J60" i="3"/>
  <c r="K60" i="3"/>
  <c r="L60" i="3"/>
  <c r="M60" i="3"/>
  <c r="J61" i="3"/>
  <c r="K61" i="3"/>
  <c r="L61" i="3"/>
  <c r="M61" i="3"/>
  <c r="J62" i="3"/>
  <c r="K62" i="3"/>
  <c r="L62" i="3"/>
  <c r="M62" i="3"/>
  <c r="J63" i="3"/>
  <c r="K63" i="3"/>
  <c r="L63" i="3"/>
  <c r="M63" i="3"/>
  <c r="J64" i="3"/>
  <c r="K64" i="3"/>
  <c r="L64" i="3"/>
  <c r="M64" i="3"/>
  <c r="J65" i="3"/>
  <c r="K65" i="3"/>
  <c r="L65" i="3"/>
  <c r="M65" i="3"/>
  <c r="J66" i="3"/>
  <c r="K66" i="3"/>
  <c r="L66" i="3"/>
  <c r="M66" i="3"/>
  <c r="J67" i="3"/>
  <c r="K67" i="3"/>
  <c r="L67" i="3"/>
  <c r="M67" i="3"/>
  <c r="J68" i="3"/>
  <c r="K68" i="3"/>
  <c r="L68" i="3"/>
  <c r="M68" i="3"/>
  <c r="J69" i="3"/>
  <c r="K69" i="3"/>
  <c r="L69" i="3"/>
  <c r="M69" i="3"/>
  <c r="J70" i="3"/>
  <c r="K70" i="3"/>
  <c r="L70" i="3"/>
  <c r="M70" i="3"/>
  <c r="J71" i="3"/>
  <c r="K71" i="3"/>
  <c r="L71" i="3"/>
  <c r="M71" i="3"/>
  <c r="J72" i="3"/>
  <c r="K72" i="3"/>
  <c r="L72" i="3"/>
  <c r="M72" i="3"/>
  <c r="H5" i="4"/>
  <c r="J5" i="4"/>
  <c r="L5" i="4"/>
  <c r="P5" i="4"/>
  <c r="U5" i="4"/>
  <c r="Y5" i="4"/>
  <c r="H6" i="4"/>
  <c r="J6" i="4"/>
  <c r="L6" i="4"/>
  <c r="P6" i="4"/>
  <c r="U6" i="4"/>
  <c r="Y6" i="4"/>
  <c r="H7" i="4"/>
  <c r="J7" i="4"/>
  <c r="L7" i="4"/>
  <c r="P7" i="4"/>
  <c r="Y7" i="4"/>
  <c r="H8" i="4"/>
  <c r="J8" i="4"/>
  <c r="L8" i="4"/>
  <c r="P8" i="4"/>
  <c r="Y8" i="4"/>
  <c r="H9" i="4"/>
  <c r="J9" i="4"/>
  <c r="L9" i="4"/>
  <c r="P9" i="4"/>
  <c r="Y9" i="4"/>
  <c r="H10" i="4"/>
  <c r="J10" i="4"/>
  <c r="L10" i="4"/>
  <c r="P10" i="4"/>
  <c r="Y10" i="4"/>
  <c r="H11" i="4"/>
  <c r="J11" i="4"/>
  <c r="L11" i="4"/>
  <c r="P11" i="4"/>
  <c r="Y11" i="4"/>
  <c r="H12" i="4"/>
  <c r="J12" i="4"/>
  <c r="L12" i="4"/>
  <c r="P12" i="4"/>
  <c r="Y12" i="4"/>
  <c r="H13" i="4"/>
  <c r="J13" i="4"/>
  <c r="L13" i="4"/>
  <c r="P13" i="4"/>
  <c r="U13" i="4"/>
  <c r="Y13" i="4"/>
  <c r="H14" i="4"/>
  <c r="J14" i="4"/>
  <c r="L14" i="4"/>
  <c r="P14" i="4"/>
  <c r="U14" i="4"/>
  <c r="Y14" i="4"/>
  <c r="H15" i="4"/>
  <c r="J15" i="4"/>
  <c r="L15" i="4"/>
  <c r="P15" i="4"/>
  <c r="Y15" i="4"/>
  <c r="H16" i="4"/>
  <c r="J16" i="4"/>
  <c r="L16" i="4"/>
  <c r="P16" i="4"/>
  <c r="Y16" i="4"/>
  <c r="H17" i="4"/>
  <c r="J17" i="4"/>
  <c r="L17" i="4"/>
  <c r="P17" i="4"/>
  <c r="Y17" i="4"/>
  <c r="H18" i="4"/>
  <c r="J18" i="4"/>
  <c r="L18" i="4"/>
  <c r="P18" i="4"/>
  <c r="Y18" i="4"/>
  <c r="H19" i="4"/>
  <c r="J19" i="4"/>
  <c r="L19" i="4"/>
  <c r="P19" i="4"/>
  <c r="Y19" i="4"/>
  <c r="H20" i="4"/>
  <c r="U20" i="4"/>
  <c r="J20" i="4"/>
  <c r="L20" i="4"/>
  <c r="P20" i="4"/>
  <c r="Y20" i="4"/>
  <c r="H21" i="4"/>
  <c r="J21" i="4"/>
  <c r="L21" i="4"/>
  <c r="P21" i="4"/>
  <c r="U21" i="4"/>
  <c r="Y21" i="4"/>
  <c r="H22" i="4"/>
  <c r="J22" i="4"/>
  <c r="L22" i="4"/>
  <c r="P22" i="4"/>
  <c r="U22" i="4"/>
  <c r="Y22" i="4"/>
  <c r="H23" i="4"/>
  <c r="J23" i="4"/>
  <c r="L23" i="4"/>
  <c r="P23" i="4"/>
  <c r="Y23" i="4"/>
  <c r="H24" i="4"/>
  <c r="J24" i="4"/>
  <c r="L24" i="4"/>
  <c r="P24" i="4"/>
  <c r="Y24" i="4"/>
  <c r="H25" i="4"/>
  <c r="J25" i="4"/>
  <c r="L25" i="4"/>
  <c r="P25" i="4"/>
  <c r="Y25" i="4"/>
  <c r="H26" i="4"/>
  <c r="U26" i="4"/>
  <c r="J26" i="4"/>
  <c r="L26" i="4"/>
  <c r="P26" i="4"/>
  <c r="Y26" i="4"/>
  <c r="H27" i="4"/>
  <c r="J27" i="4"/>
  <c r="L27" i="4"/>
  <c r="P27" i="4"/>
  <c r="Y27" i="4"/>
  <c r="H28" i="4"/>
  <c r="J28" i="4"/>
  <c r="L28" i="4"/>
  <c r="P28" i="4"/>
  <c r="Y28" i="4"/>
  <c r="H29" i="4"/>
  <c r="U29" i="4"/>
  <c r="J29" i="4"/>
  <c r="L29" i="4"/>
  <c r="P29" i="4"/>
  <c r="Y29" i="4"/>
  <c r="H30" i="4"/>
  <c r="J30" i="4"/>
  <c r="L30" i="4"/>
  <c r="P30" i="4"/>
  <c r="U30" i="4"/>
  <c r="Y30" i="4"/>
  <c r="H31" i="4"/>
  <c r="U31" i="4"/>
  <c r="J31" i="4"/>
  <c r="L31" i="4"/>
  <c r="P31" i="4"/>
  <c r="Y31" i="4"/>
  <c r="H32" i="4"/>
  <c r="U32" i="4"/>
  <c r="J32" i="4"/>
  <c r="L32" i="4"/>
  <c r="P32" i="4"/>
  <c r="Y32" i="4"/>
  <c r="H33" i="4"/>
  <c r="J33" i="4"/>
  <c r="L33" i="4"/>
  <c r="P33" i="4"/>
  <c r="Y33" i="4"/>
  <c r="H34" i="4"/>
  <c r="J34" i="4"/>
  <c r="L34" i="4"/>
  <c r="P34" i="4"/>
  <c r="Y34" i="4"/>
  <c r="H35" i="4"/>
  <c r="J35" i="4"/>
  <c r="L35" i="4"/>
  <c r="P35" i="4"/>
  <c r="Y35" i="4"/>
  <c r="H36" i="4"/>
  <c r="U36" i="4"/>
  <c r="J36" i="4"/>
  <c r="L36" i="4"/>
  <c r="P36" i="4"/>
  <c r="Y36" i="4"/>
  <c r="H37" i="4"/>
  <c r="J37" i="4"/>
  <c r="L37" i="4"/>
  <c r="P37" i="4"/>
  <c r="U37" i="4"/>
  <c r="Y37" i="4"/>
  <c r="H38" i="4"/>
  <c r="U38" i="4"/>
  <c r="J38" i="4"/>
  <c r="L38" i="4"/>
  <c r="P38" i="4"/>
  <c r="Y38" i="4"/>
  <c r="H39" i="4"/>
  <c r="J39" i="4"/>
  <c r="L39" i="4"/>
  <c r="P39" i="4"/>
  <c r="Y39" i="4"/>
  <c r="H40" i="4"/>
  <c r="J40" i="4"/>
  <c r="L40" i="4"/>
  <c r="P40" i="4"/>
  <c r="Y40" i="4"/>
  <c r="H41" i="4"/>
  <c r="J41" i="4"/>
  <c r="L41" i="4"/>
  <c r="P41" i="4"/>
  <c r="Y41" i="4"/>
  <c r="H42" i="4"/>
  <c r="U42" i="4"/>
  <c r="J42" i="4"/>
  <c r="L42" i="4"/>
  <c r="P42" i="4"/>
  <c r="Y42" i="4"/>
  <c r="H43" i="4"/>
  <c r="J43" i="4"/>
  <c r="L43" i="4"/>
  <c r="P43" i="4"/>
  <c r="Y43" i="4"/>
  <c r="H44" i="4"/>
  <c r="J44" i="4"/>
  <c r="L44" i="4"/>
  <c r="P44" i="4"/>
  <c r="Y44" i="4"/>
  <c r="H45" i="4"/>
  <c r="J45" i="4"/>
  <c r="U45" i="4"/>
  <c r="L45" i="4"/>
  <c r="P45" i="4"/>
  <c r="Y45" i="4"/>
  <c r="H46" i="4"/>
  <c r="J46" i="4"/>
  <c r="L46" i="4"/>
  <c r="P46" i="4"/>
  <c r="U46" i="4"/>
  <c r="Y46" i="4"/>
  <c r="H47" i="4"/>
  <c r="J47" i="4"/>
  <c r="L47" i="4"/>
  <c r="P47" i="4"/>
  <c r="Y47" i="4"/>
  <c r="H48" i="4"/>
  <c r="U48" i="4"/>
  <c r="J48" i="4"/>
  <c r="L48" i="4"/>
  <c r="P48" i="4"/>
  <c r="Y48" i="4"/>
  <c r="H49" i="4"/>
  <c r="J49" i="4"/>
  <c r="L49" i="4"/>
  <c r="P49" i="4"/>
  <c r="U49" i="4"/>
  <c r="Y49" i="4"/>
  <c r="H50" i="4"/>
  <c r="J50" i="4"/>
  <c r="L50" i="4"/>
  <c r="P50" i="4"/>
  <c r="Y50" i="4"/>
  <c r="H51" i="4"/>
  <c r="J51" i="4"/>
  <c r="L51" i="4"/>
  <c r="P51" i="4"/>
  <c r="Y51" i="4"/>
  <c r="H52" i="4"/>
  <c r="J52" i="4"/>
  <c r="L52" i="4"/>
  <c r="P52" i="4"/>
  <c r="Y52" i="4"/>
  <c r="H53" i="4"/>
  <c r="U53" i="4"/>
  <c r="J53" i="4"/>
  <c r="L53" i="4"/>
  <c r="P53" i="4"/>
  <c r="Y53" i="4"/>
  <c r="H54" i="4"/>
  <c r="J54" i="4"/>
  <c r="U54" i="4"/>
  <c r="L54" i="4"/>
  <c r="P54" i="4"/>
  <c r="Y54" i="4"/>
  <c r="H55" i="4"/>
  <c r="J55" i="4"/>
  <c r="L55" i="4"/>
  <c r="P55" i="4"/>
  <c r="Y55" i="4"/>
  <c r="H56" i="4"/>
  <c r="J56" i="4"/>
  <c r="L56" i="4"/>
  <c r="P56" i="4"/>
  <c r="Y56" i="4"/>
  <c r="H57" i="4"/>
  <c r="J57" i="4"/>
  <c r="L57" i="4"/>
  <c r="P57" i="4"/>
  <c r="Y57" i="4"/>
  <c r="H58" i="4"/>
  <c r="J58" i="4"/>
  <c r="L58" i="4"/>
  <c r="P58" i="4"/>
  <c r="Y58" i="4"/>
  <c r="H59" i="4"/>
  <c r="J59" i="4"/>
  <c r="L59" i="4"/>
  <c r="P59" i="4"/>
  <c r="Y59" i="4"/>
  <c r="H60" i="4"/>
  <c r="J60" i="4"/>
  <c r="L60" i="4"/>
  <c r="P60" i="4"/>
  <c r="Y60" i="4"/>
  <c r="H61" i="4"/>
  <c r="J61" i="4"/>
  <c r="L61" i="4"/>
  <c r="P61" i="4"/>
  <c r="U61" i="4"/>
  <c r="Y61" i="4"/>
  <c r="H62" i="4"/>
  <c r="U62" i="4"/>
  <c r="J62" i="4"/>
  <c r="L62" i="4"/>
  <c r="P62" i="4"/>
  <c r="Y62" i="4"/>
  <c r="H63" i="4"/>
  <c r="J63" i="4"/>
  <c r="L63" i="4"/>
  <c r="P63" i="4"/>
  <c r="Y63" i="4"/>
  <c r="H64" i="4"/>
  <c r="J64" i="4"/>
  <c r="L64" i="4"/>
  <c r="P64" i="4"/>
  <c r="Y64" i="4"/>
  <c r="H65" i="4"/>
  <c r="J65" i="4"/>
  <c r="L65" i="4"/>
  <c r="P65" i="4"/>
  <c r="Y65" i="4"/>
  <c r="H66" i="4"/>
  <c r="J66" i="4"/>
  <c r="L66" i="4"/>
  <c r="P66" i="4"/>
  <c r="Y66" i="4"/>
  <c r="H67" i="4"/>
  <c r="J67" i="4"/>
  <c r="L67" i="4"/>
  <c r="P67" i="4"/>
  <c r="Y67" i="4"/>
  <c r="H68" i="4"/>
  <c r="J68" i="4"/>
  <c r="L68" i="4"/>
  <c r="P68" i="4"/>
  <c r="Y68" i="4"/>
  <c r="H69" i="4"/>
  <c r="J69" i="4"/>
  <c r="L69" i="4"/>
  <c r="P69" i="4"/>
  <c r="U69" i="4"/>
  <c r="Y69" i="4"/>
  <c r="H70" i="4"/>
  <c r="J70" i="4"/>
  <c r="L70" i="4"/>
  <c r="P70" i="4"/>
  <c r="U70" i="4"/>
  <c r="Y70" i="4"/>
  <c r="H71" i="4"/>
  <c r="J71" i="4"/>
  <c r="L71" i="4"/>
  <c r="P71" i="4"/>
  <c r="Y71" i="4"/>
  <c r="H72" i="4"/>
  <c r="J72" i="4"/>
  <c r="L72" i="4"/>
  <c r="P72" i="4"/>
  <c r="Y72" i="4"/>
  <c r="H73" i="4"/>
  <c r="J73" i="4"/>
  <c r="L73" i="4"/>
  <c r="P73" i="4"/>
  <c r="U73" i="4"/>
  <c r="Y73" i="4"/>
  <c r="U59" i="4"/>
  <c r="U10" i="4"/>
  <c r="U7" i="4"/>
  <c r="U65" i="4"/>
  <c r="U35" i="4"/>
  <c r="U71" i="4"/>
  <c r="U16" i="4"/>
  <c r="U44" i="4"/>
  <c r="U43" i="4"/>
  <c r="U52" i="4"/>
  <c r="U50" i="4"/>
  <c r="U58" i="4"/>
  <c r="U33" i="4"/>
  <c r="U15" i="4"/>
  <c r="U9" i="4"/>
  <c r="U40" i="4"/>
  <c r="U55" i="4"/>
  <c r="U64" i="4"/>
  <c r="U67" i="4"/>
  <c r="U57" i="4"/>
  <c r="U24" i="4"/>
  <c r="U18" i="4"/>
  <c r="U12" i="4"/>
  <c r="U34" i="4"/>
  <c r="U39" i="4"/>
  <c r="U27" i="4"/>
  <c r="U47" i="4"/>
  <c r="U28" i="4"/>
  <c r="U51" i="4"/>
  <c r="U17" i="4"/>
  <c r="U56" i="4"/>
  <c r="U68" i="4"/>
  <c r="U19" i="4"/>
  <c r="U63" i="4"/>
  <c r="U72" i="4"/>
  <c r="U66" i="4"/>
  <c r="U60" i="4"/>
  <c r="U8" i="4"/>
  <c r="U25" i="4"/>
  <c r="U41" i="4"/>
  <c r="U23" i="4"/>
  <c r="U11" i="4"/>
  <c r="P4" i="4"/>
  <c r="H4" i="4"/>
  <c r="Y4" i="4"/>
  <c r="L4" i="4"/>
  <c r="J4" i="4"/>
  <c r="U4" i="4"/>
  <c r="J3" i="3"/>
  <c r="K3" i="3"/>
  <c r="L3" i="3"/>
  <c r="M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tc={551CCE7E-78C6-4797-92D9-241ECC4ECA2B}</author>
  </authors>
  <commentList>
    <comment ref="A54" authorId="0" shapeId="0" xr:uid="{551CCE7E-78C6-4797-92D9-241ECC4ECA2B}">
      <text>
        <t>[Threaded comment]
Your version of Excel allows you to read this threaded comment; however, any edits to it will get removed if the file is opened in a newer version of Excel. Learn more: https://go.microsoft.com/fwlink/?linkid=870924
Comment:
    Coordenação Conectividade
Item 51 foi cancelado, trata-se de uma instituição abrigo para o nosso PoP-RO</t>
      </text>
    </comment>
  </commentList>
</comments>
</file>

<file path=xl/sharedStrings.xml><?xml version="1.0" encoding="utf-8"?>
<sst xmlns="http://schemas.openxmlformats.org/spreadsheetml/2006/main" count="1046" uniqueCount="561">
  <si>
    <t>Formato da proposta</t>
  </si>
  <si>
    <t>Ponta A</t>
  </si>
  <si>
    <t>Ponta B</t>
  </si>
  <si>
    <t>Parâmetros técnicos (Preenchimento obrigatório)</t>
  </si>
  <si>
    <t>Fornecedor do circuito principal</t>
  </si>
  <si>
    <t>Valores em R$ com impostos para contrato de 24 meses</t>
  </si>
  <si>
    <t>Item</t>
  </si>
  <si>
    <t>UF</t>
  </si>
  <si>
    <t>PoP de conexão</t>
  </si>
  <si>
    <t>Organização Usuária</t>
  </si>
  <si>
    <t>Campus</t>
  </si>
  <si>
    <t>Banda (Mb/s)</t>
  </si>
  <si>
    <t>Modalidade de conexão</t>
  </si>
  <si>
    <t>Pontuação</t>
  </si>
  <si>
    <t xml:space="preserve">Meio físico de transmissão </t>
  </si>
  <si>
    <t>Dupla/Múltiplas abordagens?</t>
  </si>
  <si>
    <t>Infraestrutura própria ou de parceiros?</t>
  </si>
  <si>
    <t>Nome do parceiro</t>
  </si>
  <si>
    <t>Prazo de entrega (dias)</t>
  </si>
  <si>
    <t>SLA (%)</t>
  </si>
  <si>
    <t>Latência (ms)</t>
  </si>
  <si>
    <t>Taxa de perda de pacotes (%)</t>
  </si>
  <si>
    <r>
      <t>Vazão (</t>
    </r>
    <r>
      <rPr>
        <b/>
        <i/>
        <sz val="10"/>
        <color theme="0"/>
        <rFont val="Arial"/>
        <family val="2"/>
      </rPr>
      <t>throughput</t>
    </r>
    <r>
      <rPr>
        <b/>
        <sz val="10"/>
        <color theme="0"/>
        <rFont val="Arial"/>
        <family val="2"/>
      </rPr>
      <t>) (%)</t>
    </r>
  </si>
  <si>
    <t>Valor final</t>
  </si>
  <si>
    <t>Mensal (R$)</t>
  </si>
  <si>
    <t>Instalação (R$)</t>
  </si>
  <si>
    <t xml:space="preserve">Total </t>
  </si>
  <si>
    <t>AC</t>
  </si>
  <si>
    <t>PoP-AC</t>
  </si>
  <si>
    <t>Instituto Federal de Educação Ciência e Tecnologia do Acre (IFAC)</t>
  </si>
  <si>
    <t>Campus Reitoria</t>
  </si>
  <si>
    <t>Sem Fronteiras - Int</t>
  </si>
  <si>
    <t>AL</t>
  </si>
  <si>
    <t>PoP-AL</t>
  </si>
  <si>
    <t>Instituto Federal de Educação, Ciência e Tecnologia de Alagoas (IFAL)</t>
  </si>
  <si>
    <t>Reitoria do Instituto Federal de Alagoas</t>
  </si>
  <si>
    <t>Infraestrutura RNP</t>
  </si>
  <si>
    <t>AM</t>
  </si>
  <si>
    <t>PoP-AM</t>
  </si>
  <si>
    <t>Instituto Federal de Educação, Ciência e Tecnologia do Amazonas (IFAM)</t>
  </si>
  <si>
    <t>Reitoria do Instituto Federal do Amazonas</t>
  </si>
  <si>
    <t>AP</t>
  </si>
  <si>
    <t>PoP-AP</t>
  </si>
  <si>
    <t>Instituto Federal de Educação, Ciência e Tecnologia do Amapá (IFAP)</t>
  </si>
  <si>
    <t>Campus Macapá</t>
  </si>
  <si>
    <t>BA</t>
  </si>
  <si>
    <t>PoP-BA</t>
  </si>
  <si>
    <t>Instituto Federal de Educação, Ciência e Tecnologia Baiano (IFBAIANO)</t>
  </si>
  <si>
    <t>Instituto Federal de Educação, Ciência e Tecnologia da Bahia (IFBA)</t>
  </si>
  <si>
    <t>Universidade Federal do Oeste da Bahia (UFOB)</t>
  </si>
  <si>
    <t>Reitoria - Barreiras</t>
  </si>
  <si>
    <t>BR.digital</t>
  </si>
  <si>
    <t>Universidade Federal do Recôncavo da Bahia (UFRB)</t>
  </si>
  <si>
    <t>Campus de Cruz das Almas</t>
  </si>
  <si>
    <t>Universidade Federal do Sul da Bahia (UFSB)</t>
  </si>
  <si>
    <t>Webfoco Telecom</t>
  </si>
  <si>
    <t>ES</t>
  </si>
  <si>
    <t>PoP-ES</t>
  </si>
  <si>
    <t>Instituto Federal de Educação, Ciência e Tecnologia do Espírito Santo (IFES)</t>
  </si>
  <si>
    <t>GO</t>
  </si>
  <si>
    <t>PoP-GO</t>
  </si>
  <si>
    <t>Instituto Federal de Educação, Ciência e Tecnologia Goiano (IFGOIANO)</t>
  </si>
  <si>
    <t>Instituto Federal de Educação, Ciência e Tecnologia Goiás (IFG)</t>
  </si>
  <si>
    <t>Jet Telecom</t>
  </si>
  <si>
    <t>Universidade Federal de Jataí (UFJ)</t>
  </si>
  <si>
    <t>Universidade Federal de Jataí</t>
  </si>
  <si>
    <t>Acessoline</t>
  </si>
  <si>
    <t>Universidade Federal do Catalão (UFCat)</t>
  </si>
  <si>
    <t>Universidade Federal do Catalão</t>
  </si>
  <si>
    <t>MG</t>
  </si>
  <si>
    <t>PoP-MG</t>
  </si>
  <si>
    <t>Centro Federal de Educação Tecnológica de Minas Gerais (CEFET-MG)</t>
  </si>
  <si>
    <t>Unidade Nova Suíça</t>
  </si>
  <si>
    <t>Instituto Federal de Educação, Ciência e Tecnologia do Norte de Minas Gerais (IFNMG)</t>
  </si>
  <si>
    <t>Instituto Federal de Educação, Ciência e Tecnologia do Triângulo Mineiro (IFTM)</t>
  </si>
  <si>
    <t>American Tower</t>
  </si>
  <si>
    <t>Universidade Federal de Alfenas (UNIFAL)</t>
  </si>
  <si>
    <t>Campus Alfenas</t>
  </si>
  <si>
    <t>Universidade Federal de Itajubá (UNIFEI)</t>
  </si>
  <si>
    <t>Campus Professor José Rodrigues Seabra</t>
  </si>
  <si>
    <t>Universidade Federal de Lavras (UFLA)</t>
  </si>
  <si>
    <t>Campus de Lavras</t>
  </si>
  <si>
    <t>Universidade Federal de São João del-Rei (UFSJ)</t>
  </si>
  <si>
    <t>Campus Santo Antônio</t>
  </si>
  <si>
    <t>Universidade Federal de Viçosa (UFV)</t>
  </si>
  <si>
    <t>Campus Viçosa</t>
  </si>
  <si>
    <t>Universidade Federal do Triângulo Mineiro (UFTM)</t>
  </si>
  <si>
    <t>Departamento de Tecnologia da Informação</t>
  </si>
  <si>
    <t>Ufinet Brasil</t>
  </si>
  <si>
    <t>Universidade Federal dos Vales do Jequitinhonha e Mucuri (UFVJM)</t>
  </si>
  <si>
    <t>Campus JK</t>
  </si>
  <si>
    <t>Sitelbra</t>
  </si>
  <si>
    <t>MS</t>
  </si>
  <si>
    <t>PoP-MS</t>
  </si>
  <si>
    <t>Instituto Federal de Educação, Ciência e Tecnologia do Mato Grosso do Sul (IFMS)</t>
  </si>
  <si>
    <t>Universidade Federal da Grande Dourados (UFGD)</t>
  </si>
  <si>
    <t>Campus I - Dourados</t>
  </si>
  <si>
    <t>MT</t>
  </si>
  <si>
    <t>PoP-MT</t>
  </si>
  <si>
    <t>Instituto Federal de Educação, Ciência e Tecnologia de Mato Grosso (IFMT)</t>
  </si>
  <si>
    <t>Universidade Federal de Rondonópolis (UFR)</t>
  </si>
  <si>
    <t>Universidade Federal de Rondonópolis</t>
  </si>
  <si>
    <t>PA</t>
  </si>
  <si>
    <t>PoP-PA</t>
  </si>
  <si>
    <t>Instituto Federal de Educação, Ciência e Tecnologia do Pará (IFPA)</t>
  </si>
  <si>
    <t>Universidade Federal do Oeste do Pará (UFOPA)</t>
  </si>
  <si>
    <t>Unidade Tapajós</t>
  </si>
  <si>
    <t>Universidade Federal Rural da Amazônia (UFRA)</t>
  </si>
  <si>
    <t>Campus Belém</t>
  </si>
  <si>
    <t>PB</t>
  </si>
  <si>
    <t>PoP-PB</t>
  </si>
  <si>
    <t>Instituto Federal de Educação, Ciência e Tecnologia da Paraíba (IFPB)</t>
  </si>
  <si>
    <t>Universidade Federal da Paraíba (UFPB)</t>
  </si>
  <si>
    <t>Superintência de Tecnologia da Informação</t>
  </si>
  <si>
    <t>PE</t>
  </si>
  <si>
    <t>PoP-PE</t>
  </si>
  <si>
    <t>Universidade Federal do Agreste de Pernambuco (UFAPe)</t>
  </si>
  <si>
    <t>Campus Garanhuns</t>
  </si>
  <si>
    <t>Universidade Federal Rural de Pernambuco (UFRPE)</t>
  </si>
  <si>
    <t>Campus Dois Irmãos</t>
  </si>
  <si>
    <t>PI</t>
  </si>
  <si>
    <t>PoP-PI</t>
  </si>
  <si>
    <t>Instituto Federal de Educação, Ciência e Tecnologia do Piauí (IFPI)</t>
  </si>
  <si>
    <t>Universidade Federal do Delta do Parnaíba (UFDPar)</t>
  </si>
  <si>
    <t>Campus Ministro Reis Velloso da Universidade Federal do Delta do Parnaíba</t>
  </si>
  <si>
    <t>Interativa</t>
  </si>
  <si>
    <t>Universidade Federal do Piauí (UFPI)</t>
  </si>
  <si>
    <t>Superintendência de Tecnologia da Informação</t>
  </si>
  <si>
    <t>PR</t>
  </si>
  <si>
    <t>PoP-PR</t>
  </si>
  <si>
    <t>Instituto Federal do Paraná (IFPR)</t>
  </si>
  <si>
    <t>Reitoria - Vila Oficinas</t>
  </si>
  <si>
    <t>Universidade Federal da Integração Latino-Americana (UNILA)</t>
  </si>
  <si>
    <t>Unidade Administrativa Vila A</t>
  </si>
  <si>
    <t>Universidade Federal do Paraná (UFPR)</t>
  </si>
  <si>
    <t>Campus II Centro</t>
  </si>
  <si>
    <t>Universidade Tecnológica Federal do Paraná (UTFPR)</t>
  </si>
  <si>
    <t>Campus Curitiba</t>
  </si>
  <si>
    <t>RJ</t>
  </si>
  <si>
    <t>PoP-RJ</t>
  </si>
  <si>
    <t>Centro Federal de Educação Tecnológica Celso Suckow da Fonseca (CEFET/RJ)</t>
  </si>
  <si>
    <t>Campus Maracanã</t>
  </si>
  <si>
    <t>Colégio Pedro II (CPII)</t>
  </si>
  <si>
    <t>Campus São Cristóvão</t>
  </si>
  <si>
    <t>Instituto Federal de Educação, Ciência e Tecnologia do Rio de Janeiro (IFRJ)</t>
  </si>
  <si>
    <t>Campus Avançado Rio de Janeiro (Centro)</t>
  </si>
  <si>
    <t>Instituto Federal de Educação, Ciência e Tecnologia Fluminense (IFFLUMINENSE)</t>
  </si>
  <si>
    <t>Campus Campos Centro</t>
  </si>
  <si>
    <t>Altarede</t>
  </si>
  <si>
    <t>Universidade Federal do Estado do Rio de Janeiro (UNIRIO)</t>
  </si>
  <si>
    <t>Campus Pasteur</t>
  </si>
  <si>
    <t>Universidade Federal Fluminense (UFF)</t>
  </si>
  <si>
    <t>Campus Icaraí</t>
  </si>
  <si>
    <t>RN</t>
  </si>
  <si>
    <t>PoP-RN</t>
  </si>
  <si>
    <t>Instituto Federal do Rio Grande do Norte (IFRN)</t>
  </si>
  <si>
    <t>Universidade Federal do Rio Grande do Norte (UFRN)</t>
  </si>
  <si>
    <t>Campus Universitário Lagoa Nova</t>
  </si>
  <si>
    <t>RO</t>
  </si>
  <si>
    <t>PoP-RO</t>
  </si>
  <si>
    <t>Fundação Universidade Federal de Rondônia (UNIR)</t>
  </si>
  <si>
    <t>Campus José Ribeiro Filho</t>
  </si>
  <si>
    <t>Instituto Federal de Educação, Ciência e Tecnologia de Rondônia (IFRO)</t>
  </si>
  <si>
    <t>Reitoria do Instituto  Federal de Educação Ciência e Tecnologia de Rondonia</t>
  </si>
  <si>
    <t>Brasil Digital</t>
  </si>
  <si>
    <t>RR</t>
  </si>
  <si>
    <t>PoP-RR</t>
  </si>
  <si>
    <t>Instituto Federal de Roraima (IFRR)</t>
  </si>
  <si>
    <t>Universidade Federal de Roraima (UFRR)</t>
  </si>
  <si>
    <t>Campus do Paricarana</t>
  </si>
  <si>
    <t>RS</t>
  </si>
  <si>
    <t>PoP-RS</t>
  </si>
  <si>
    <t>Universidade Federal de Ciências da Saúde de Porto Alegre (UFCSPA)</t>
  </si>
  <si>
    <t>Campus Porto Alegre</t>
  </si>
  <si>
    <t>Universidade Federal do Pampa (UNIPAMPA)</t>
  </si>
  <si>
    <t>Osirnet</t>
  </si>
  <si>
    <t>Universidade Federal do Rio Grande (FURG)</t>
  </si>
  <si>
    <t>Campus Carreiros</t>
  </si>
  <si>
    <t>Universidade Federal do Rio Grande do Sul (UFRGS)</t>
  </si>
  <si>
    <t>Campus do Centro</t>
  </si>
  <si>
    <t>SC</t>
  </si>
  <si>
    <t>PoP-SC</t>
  </si>
  <si>
    <t>Instituto Federal de Educação, Ciência e Tecnologia Catarinense (IFC)</t>
  </si>
  <si>
    <t>Instituto Federal de Santa Catarina (IFSC)</t>
  </si>
  <si>
    <t>INSTITUTO FEDERAL DE EDUCACAO, CIENCIA E TECNOLOGIA DE SANTA CATARINA</t>
  </si>
  <si>
    <t>Universidade Federal da Fronteira Sul (UFFS)</t>
  </si>
  <si>
    <t>MHNET</t>
  </si>
  <si>
    <t>Universidade Federal de Santa Catarina (UFSC)</t>
  </si>
  <si>
    <t>Campus Florianópolis</t>
  </si>
  <si>
    <t>SE</t>
  </si>
  <si>
    <t>PoP-SE</t>
  </si>
  <si>
    <t>Instituto Federal de Sergipe (IFS)</t>
  </si>
  <si>
    <t>Universidade Federal de Sergipe (UFS)</t>
  </si>
  <si>
    <t>Campus Professor José Aloísio de Campos</t>
  </si>
  <si>
    <t>SP</t>
  </si>
  <si>
    <t>PoP-SP</t>
  </si>
  <si>
    <t>Instituto Federal de São Paulo (IFSP)</t>
  </si>
  <si>
    <t>Universidade Federal de São Paulo (UNIFESP)</t>
  </si>
  <si>
    <t>Universidade Federal do ABC (UFABC)</t>
  </si>
  <si>
    <t>Campus Santo André</t>
  </si>
  <si>
    <t>Fibrion Internet</t>
  </si>
  <si>
    <t>TO</t>
  </si>
  <si>
    <t>PoP-TO</t>
  </si>
  <si>
    <t>Instituto Federal do Tocantins (IFTO)</t>
  </si>
  <si>
    <t>Universidade Federal do Norte do Tocantins (UFNT)</t>
  </si>
  <si>
    <t>Campus Araguaína (Sede)</t>
  </si>
  <si>
    <t>Norte.Net Telecom</t>
  </si>
  <si>
    <t>Universidade Federal do Tocantins (UFT)</t>
  </si>
  <si>
    <t>Campus de Palmas</t>
  </si>
  <si>
    <t>Circuito Metro Ethernet</t>
  </si>
  <si>
    <t>Circuito Metro Ethernet com 5G FWA</t>
  </si>
  <si>
    <t>Porta IP com túnel GRE</t>
  </si>
  <si>
    <t>Fibra óptica</t>
  </si>
  <si>
    <t>Fibra óptica + Enlace de rádio de frequência licenciada</t>
  </si>
  <si>
    <t>Fibra óptica + Rede móvel 4G/5G</t>
  </si>
  <si>
    <t>Enlace de rádio de frequência licenciada</t>
  </si>
  <si>
    <t>Fibra óptica + Satélite</t>
  </si>
  <si>
    <t>Enlace de rádio de frequência licenciada + Satélite</t>
  </si>
  <si>
    <t>Satélite</t>
  </si>
  <si>
    <t>Infraestrutura própria</t>
  </si>
  <si>
    <t>Infraestrutura de parceiro</t>
  </si>
  <si>
    <t>Não informado</t>
  </si>
  <si>
    <t>Sim, em ambas as pontas</t>
  </si>
  <si>
    <t>Sim, apenas na ponta do PoP</t>
  </si>
  <si>
    <t>Sim, apenas na ponta do Campus</t>
  </si>
  <si>
    <t>Não</t>
  </si>
  <si>
    <t>Endereço do PoP</t>
  </si>
  <si>
    <t>Georeferenciamento PoP</t>
  </si>
  <si>
    <t>Contato técnico local do PoP</t>
  </si>
  <si>
    <t>CNPJ do PoP</t>
  </si>
  <si>
    <t>PoA-Inpe</t>
  </si>
  <si>
    <t>Inpe
Avenida dos Astronautas, 1758, São José dos Campos, SP
CEP.: 12227-010</t>
  </si>
  <si>
    <t>-23.2074566,-45.8603383</t>
  </si>
  <si>
    <t>Nome: Benício Pereira de Carvalho Filho
E-mail: benicio.carvalho@inpe.br
Tel: (12) 3208-6760</t>
  </si>
  <si>
    <t>não informado</t>
  </si>
  <si>
    <t>Ufac
Campus Universitário Professor Aulio Gezio - Prédio Reitoria - CPD
Rodovia BR-364, Km 04</t>
  </si>
  <si>
    <t>-9.9562877,-67.8641031</t>
  </si>
  <si>
    <t>Nome: Renato da Costa Nunes
E-mail: renato.nunes@pop-ac.rnp.br
Tel.: (68) 99942-4919</t>
  </si>
  <si>
    <t>004.071.106/0001-37</t>
  </si>
  <si>
    <t xml:space="preserve">Fapeal
Rua Melo Moraes, 354, Centro, Maceió, AL
CEP.: 57020-330 </t>
  </si>
  <si>
    <t>-9.661243,-35.741621</t>
  </si>
  <si>
    <t>Nome: Felipe Gomes Athayde
E-mail: felipe.athayde@fapeal.br
Tels.: (82) 3315-4999 / (82) 9117-1081</t>
  </si>
  <si>
    <t>035.562.321/0001-64</t>
  </si>
  <si>
    <t>Universidade Federal do Amazonas (UFAM)
Avenida General Rodrigo Octavio, 6200, Campus Universitário - Setor Norte,
Bloco CTIC, sala PoP-AM / RNP - térreo, Coroado I - Manaus - AM
CEP.: 69080-900</t>
  </si>
  <si>
    <t>-3.088132, -59.964966</t>
  </si>
  <si>
    <t>Nome: Lindomar Costa dos Santos
E-mail: lindomar.santos@pop-am.rnp.br
Tels.: (92) 99113-6034 / (92) 3305-4000 (Ramal 2043)</t>
  </si>
  <si>
    <t>004.378.626/0001-97</t>
  </si>
  <si>
    <t>Unifap
Rodovia Josmar Chaves Pinto, Km 02/UNIFAP/DINFO, Zerão, Macapá, AP
CEP.: 68902-280</t>
  </si>
  <si>
    <t>-0.006304,-51.082852</t>
  </si>
  <si>
    <t>Nome: Samir Silva
E-mail: samir.silva@pop-ap.rnp.br</t>
  </si>
  <si>
    <t>034.868.257/0001-81</t>
  </si>
  <si>
    <t>UFBA 
Avenida Milton Santos, s/n, Prédio do CPD/UFBA, Ondina, Salvador, BA 
CEP.: 40170-110</t>
  </si>
  <si>
    <t>-13.00246,-38.508975</t>
  </si>
  <si>
    <t>Nome: Luiz Cláudio Mendonça
E-mail: mendonca@ufba.br
Tels.: (71) 3283-6114 / (71) 3283-6128 / (71) 3283-6112</t>
  </si>
  <si>
    <t>015.180.714/0001-04</t>
  </si>
  <si>
    <t>PoP-CE</t>
  </si>
  <si>
    <t>UFC
Campus do PICI, Bloco 901, Térreo, PICI, Fortaleza, CE
CEP.: 60455-760</t>
  </si>
  <si>
    <t>-3.7465433,-38.5739928</t>
  </si>
  <si>
    <t>Nome: Eriko Mota
E-mail: eriko.mota@pop-ce.rnp.br
Tel.: (85) 99197-2027</t>
  </si>
  <si>
    <t>007.272.636/0001-31</t>
  </si>
  <si>
    <t>PoP-DF</t>
  </si>
  <si>
    <t>Ibict
SAS, Quadra 05, Lote 06, Bloco H, Edifício IBICT, Sala 700, Setor de Autarquia Sul, Brasília, DF
CEP.: 70070-910</t>
  </si>
  <si>
    <t>-15.804474,-47.881706</t>
  </si>
  <si>
    <t>Nome: Valter Pereira
E-mail: valter.pereira@rnp.br
Tel.: (61) 3243-4446</t>
  </si>
  <si>
    <t>004.082.993/0001-49</t>
  </si>
  <si>
    <t>Ufes
Avenida Fernando Ferrari, s/n, Núcleo de Processamento de Dados da UFES, Goiabeiras, Vitória, ES
CEP.: 29060-900</t>
  </si>
  <si>
    <t>-20.277323,-40.304187</t>
  </si>
  <si>
    <t>Nome: Luiz Guilherme Bergasmachi Bueloni
E-mail: luiz.bueloni@pop-es.rnp.br
Tels.: (27) 4009-2257 / (27) 4009-2089 / (27) 3020-2206</t>
  </si>
  <si>
    <t>032.479.123/0001-43</t>
  </si>
  <si>
    <t>UFG
Praça Universitária, s/n, Prédio da UFGNet, Escola de Engenharia, Goiânia, GO
CEP.: 74605-220</t>
  </si>
  <si>
    <t>-16.677372,-49.243683</t>
  </si>
  <si>
    <t>Nome: Daniel Stone
E-mails: stone@pop-go.rnp.br / stone@ufg.br
Tels.: (62) 3209-6002 / 3521-1330</t>
  </si>
  <si>
    <t>001.567.601/0001-43</t>
  </si>
  <si>
    <t>PoP-MA</t>
  </si>
  <si>
    <t>Ufma
Avenida dos Portugueses, s/n, Prédio Anexo do NTI-UFMA, Bacanga, São Luís, MA
CEP.: 65085-580</t>
  </si>
  <si>
    <t>-2.552041,-44.307405</t>
  </si>
  <si>
    <t>Nome: Marcos Aurélio Saminez da Silva
E-mail: marcos.silva@pop-ma.rnp.br
Tel.: (98) 3272-8896</t>
  </si>
  <si>
    <t>006.279.103/0001-19</t>
  </si>
  <si>
    <t>Ufmg
Avenida Antônio Carlos, 6627, Prédio do ICEx, 3º andar, Sala 3050, Cidade Universitária, Pampulha, Belo Horizonte, MG
CEP.: 31270-901</t>
  </si>
  <si>
    <t>-19.870103,-43.961459</t>
  </si>
  <si>
    <t>Nome: Marcelo Oliveira
E-mail: marcelo.oliveira@rnp.br
Tel.: (31) 3409-5829</t>
  </si>
  <si>
    <t>017.217.985/0001-04</t>
  </si>
  <si>
    <t>Ufms
Prédio Núcleo Informática, Cidade Universitária, Caixa Postal 549, Campo Grande, MS
CEP.: 79070-900</t>
  </si>
  <si>
    <t>-20.501317,-54.615643</t>
  </si>
  <si>
    <t>Nome: Eduardo Martins
E-mail: emartins@nin.ufms.br
Tels.: (67) 3345-7664, (67) 3345-7665, (67) 3345-7666, (67) 3345-7667, (67) 3345-7660 e (67) 3345-7661</t>
  </si>
  <si>
    <t>015.461.510/0001-33</t>
  </si>
  <si>
    <t>Ufmt
CPD (Gerência Internet)
Avenida Fernando Correa da Costa, 2.637, Boa Esperança, Cuiabá, MT
CEP.:  78060-900</t>
  </si>
  <si>
    <t>-15.617465,-56.069535</t>
  </si>
  <si>
    <t>Nome: Jean Caminha
E-mail: jean.caminha@pop-mt.rnp.br
Tels.: (65) 3615-8245 / (65) 98471-3671</t>
  </si>
  <si>
    <t>033.004.540/0001-00</t>
  </si>
  <si>
    <t>Ufpa
Rua Augusto Corrêa, 01, Prédio CTIC, Guamá, Belém, PA
CEP.: 66075-110</t>
  </si>
  <si>
    <t>-1.472702,-48.450111</t>
  </si>
  <si>
    <t>Nome: Vanner Vasconcellos
E-mail: vanner@pop-pa.rnp.br
Tels.: (91) 3201-7807 / (91) 3201-7792</t>
  </si>
  <si>
    <t>034.621.748/0001-23</t>
  </si>
  <si>
    <t>Ufcg
Avenida Aprígio Veloso, 882, Bloco CN, Sala 120, Bodocongó, Campina Grande, PB
CEP.: 58109-970</t>
  </si>
  <si>
    <t>-7.216198,-35.908253</t>
  </si>
  <si>
    <t xml:space="preserve">Nome: Helton Medeiros
E-mails: helton.medeiros@rnp.br / operacao@pop-pb.rnp.br
Tels.: (81) 99571-0757 / (83) 2101-1442 </t>
  </si>
  <si>
    <t>005.055.128/0001-76</t>
  </si>
  <si>
    <t>Itep
Avenida Prof. Luiz Freire, 700, Cidade Universitária, Recife, PE
CEP.: 50740-540</t>
  </si>
  <si>
    <t>-8.058719,-34.95297</t>
  </si>
  <si>
    <t>Nome: Zuleika Tenório
E-mail: zuleika@pop-pe.rnp.br / pe.operacoes@rnp
Tel.: (81) 3272-4244</t>
  </si>
  <si>
    <t>005.774.391/0001-15</t>
  </si>
  <si>
    <t>Fapepi
Avenida Odilon Araújo, 372, Piçarra, Teresina, PI
CEP.: 64017-280</t>
  </si>
  <si>
    <t>-5.096299,-42.79888</t>
  </si>
  <si>
    <t xml:space="preserve">Nome: Rafael Amaral de Oliveira
E-mail: rafael.amaral@rnp.br
Tels.: (86) 3216-6092 </t>
  </si>
  <si>
    <t>000.422.744/0001-02</t>
  </si>
  <si>
    <t>Ufpr
Centro Politécnico, Jardim das Américas, Curitiba, PR
CEP.: 81531-990</t>
  </si>
  <si>
    <t>-25.449923,-49.230708</t>
  </si>
  <si>
    <t>Nome: Christian Lyra Gomes
E-mail: lyra@pop-pr.rnp.br
Tels.: (41) 3361-3343 / (41) 3361-3491</t>
  </si>
  <si>
    <t>075.095.679/0001-49</t>
  </si>
  <si>
    <t>Lncc
Rua Lauro Müller, 455, Botafogo, Rio de Janeiro, RJ
CEP.: 22290-160</t>
  </si>
  <si>
    <t>-22.954072,-43.174311</t>
  </si>
  <si>
    <t>Nome: Pedro Henrique Diniz 
E-mail: pedro.diniz@rnp.br
Tel.: (21) 2141-7474</t>
  </si>
  <si>
    <t>004.079.233/0001-82</t>
  </si>
  <si>
    <t>Ufrn
Centro de Convivência da UFRN, Campus Universitário, Lagoa Nova, Natal, RN
CEP.: 59078-970</t>
  </si>
  <si>
    <t>-5.839722,-35.201685</t>
  </si>
  <si>
    <t>Nome: Edson Moreira
E-mail: edson@pop-rn.rnp.br
Tel.: (84) 3215-3170</t>
  </si>
  <si>
    <t>024.365.710/0001-83</t>
  </si>
  <si>
    <t>Unir
BR-364, Km 9,5, Área Rural Sentido Rio Branco -  Porto Velho, RO
CEP.:  76801-059</t>
  </si>
  <si>
    <t>-8.83452 -63.93980</t>
  </si>
  <si>
    <t>Nome: André Luis Freitas
E-mail: andre@unir.br 
Tel.: (69) 2182-2176</t>
  </si>
  <si>
    <t>004.418.943/0001-90</t>
  </si>
  <si>
    <t>Ufrr
Avenida Capitão Ene Garcez, 2413, CECOMP, Campus do Paricarana, Boa Vista, RR
CEP.: 69310-270</t>
  </si>
  <si>
    <t>2.840462,-60.691718</t>
  </si>
  <si>
    <t xml:space="preserve">Nome: Roberto Câmara
E-mail: roberto.camara@pop-rr.rnp.br
Tel.: (95) 3621-3175 </t>
  </si>
  <si>
    <t>034.792.077/0001-63</t>
  </si>
  <si>
    <t>Ufrgs
Rua Ramiro Barcelos, 2574, Santana, Porto Alegre, RS
CEP.: 90035-003</t>
  </si>
  <si>
    <t>-30.039309,-51.208155</t>
  </si>
  <si>
    <t>Nome: Leandro Bertholdo
E-mail: berthold@pop-rs.rnp.br
Tels.: (51) 3308-5039 / (51) 3308-5042</t>
  </si>
  <si>
    <t>074.704.008/0001-75</t>
  </si>
  <si>
    <t>Ufsc
Superintendência de Governança Eletrônica e Tecnologia da Informação e Comunicação – SeTIC
Ponto de Presença da RNP em Santa Catarina - PoP-SC/RNP
Centro Tecnológico
Campus Universitário - Trindade - Florianópolis
CEP.: 88040900</t>
  </si>
  <si>
    <t>-27.601354, -48.517869</t>
  </si>
  <si>
    <t>Nome: Guilherme Eliseu Rhoden
E-mail: guilherme.rhoden@rnp.br
Tel.: (48) 3721-3000</t>
  </si>
  <si>
    <t>083.899.526/0001-82</t>
  </si>
  <si>
    <t>UFS (Prédio da STIC)
Av. Marcelo Deda Chagas, s/n, Bairro Rosa Elze
São Cristóvão/SE
CEP 49107-230</t>
  </si>
  <si>
    <t>-10.926597,-37.102841</t>
  </si>
  <si>
    <t>Nome: Dilton Dantas
E-mail: dilton.dantas@pop-se.rnp.br
Tel.: (79) 3194-6355</t>
  </si>
  <si>
    <t>013.031.547/0001-04</t>
  </si>
  <si>
    <t>NIC.br
Avenida João Dias, 3163, Santo Amaro, São Paulo, SP
CEP.: 04723-003</t>
  </si>
  <si>
    <t>-23.645191,-46.7306499</t>
  </si>
  <si>
    <t>Nome: Rogério Herrera Mendonca
E-mail: rogerio@pop-sp.rnp.br
Tel.: (11) 3091-8901</t>
  </si>
  <si>
    <t>UFT
Avenida NS 15, ALCNO 14, Bloco IV, Palmas, TO
CEP.: 77020-120</t>
  </si>
  <si>
    <t>-10.225831,-48.365484</t>
  </si>
  <si>
    <t>Nome: Junior Fernandes de Oliveira
E-mail: junior.fernandes@pop-to.rnp.br
Tels.: (63) 3232-4034 / (63) 99225-4783</t>
  </si>
  <si>
    <t>005.149.726/0001-04</t>
  </si>
  <si>
    <t>Endereços das pontas A (PoP de conexão) e B (Organização Usuária da RNP)</t>
  </si>
  <si>
    <t>#</t>
  </si>
  <si>
    <t>Banda a contratar (Mb/s)</t>
  </si>
  <si>
    <t>Endereço Campus</t>
  </si>
  <si>
    <t>Georeferenciamento Campus</t>
  </si>
  <si>
    <t>Contato técnico local do Campus</t>
  </si>
  <si>
    <t>V Chico Mendes, 3084, Comara, Rio Branco - AC</t>
  </si>
  <si>
    <t>-10.005758400060532, -67.80580877352298</t>
  </si>
  <si>
    <t>Nome: Victor Moreno dos Santos Galdino 
E-mail: victor.galdino@ifac.edu.br / dsgti.coseg@ifac.edu.br
Telfone: (68) 9 9997-0456</t>
  </si>
  <si>
    <t>R. Dr. Odilon Vasconcelos, 103 - Jatiúca, Maceió - AL, 57035-660</t>
  </si>
  <si>
    <t>-9.6531777,-35.702966</t>
  </si>
  <si>
    <t>Nome: Fernando Antônio Corado Carneiro
Telefone: 82 98113-7876 | 	
82-2126-6243
E-mail: fernando.carneiro@ifal.edu.br | da.coruripe@ifal.edu.br</t>
  </si>
  <si>
    <t>R Ferreira Pena, 1109, Centro, Manaus - AM</t>
  </si>
  <si>
    <t>-3.1198425,-60.0257028</t>
  </si>
  <si>
    <t>Nome: Marcus Adriel Braga
Telefone: 92 99198-4498
E-mail: marcus.lima@ifam.edu.br</t>
  </si>
  <si>
    <t>BR-210, Km 03 - S/n - Brasil Novo, Macapá - AP, 68909-398</t>
  </si>
  <si>
    <t>0.0863846,-51.0928718</t>
  </si>
  <si>
    <t>Nome: Marco Pantoja
E-mail: marco.pantoja@ifap.edu.br
Telefone: (96) 3198-2153
Nome: Adriano Araújo
E-mail: adriano.araujo@ifap.edu.br
Telefone: (96) 9 9149-4412
Nome: Wandreson Cavalcante
E-mail: wandreson.cavalcante@ifap.edu.br
Telefone: (96) 9 9192-1992</t>
  </si>
  <si>
    <t>R Do Rouxinol, 115, Imbuí, Salvador - BA</t>
  </si>
  <si>
    <t>-12.9717476,-38.4383403</t>
  </si>
  <si>
    <t>Nome: Astor Palmeira
E-mail: astor.palmeira@ifbaiano.edu.br
Telefone: (71) 98818-8402</t>
  </si>
  <si>
    <t>AV Araujo Pinho, 39, Canela, Salvador - BA</t>
  </si>
  <si>
    <t>-12.9934334,-38.5225377</t>
  </si>
  <si>
    <t>Nome: Dante Barros,
Telefone: 5571991164565
E-mail: dante.barros@ifba.edu.br
Nome: Luiz Carlos da Silva Santos
Telefone: 5571983405889 
E-mail: luiz.santos@ifba.edu.br
Nome: Marcelo Souza
Telefone: 5571983454311
E-mail: marcelosouza@ifba.edu.br</t>
  </si>
  <si>
    <t>R Professor José Seabra De Lemos, 316, Recanto dos Pássaros, Barreiras - BA</t>
  </si>
  <si>
    <t>-12.046390320925005, -44.997751012687324</t>
  </si>
  <si>
    <t>Nome: Cleyton Martins Sena
Telefone: 5577999538386
E-mail: cleyton.sena@ufob.edu.br
Nome: David Dutkievicz
Telefone: 5577991286413
E-mail: davidd@ufob.edu.br
Nome: ELIVELTON SANTOS
Telefone: 5577999136183
nsi.protic@ufob.edu.br
Nome: Emerson Araujo Alcântara
Telefone: 5577999642865
E-mail: emerson.alcantara@ufob.edu.br
Nome: Luiz Damascena
Telefone: 5577991030235
E-mail: luiz.damascena@ufob.edu.br</t>
  </si>
  <si>
    <t>AV Rui Barbosa, 710, Centro, Cruz das Almas - BA</t>
  </si>
  <si>
    <t>-12.657938, -39.082357</t>
  </si>
  <si>
    <t>Nome: Ana Paula Sousa Gomes
Telefone: 557536730507
E-mail: paulagomes@ufrb.edu.br
Nome: Ariel Nunes de Melo
Telefone: 5575992312230
E-mail: a.melo@ufrb.edu.br
Nome: Daiane França Boaventura
Telefone: 557536730505
E-mail: daiane.boaventura@ufrb.edu.br
Nome: José Sérgio Santos da Silva
Telefone: 557536730508
E-mail: jsilva@ufrb.edu.br
Nome: Nivea Pereira Silva Couto
Telefone: 557536730505
E-mail: niveacouto@ufrb.edu.br
Nome: Valter Dantas Ramos
Telefone: 557536730508
E-mail: dantasrv@ufrb.edu.br</t>
  </si>
  <si>
    <t>PC José Bastos, s/n, Centro, Itabuna - BA</t>
  </si>
  <si>
    <t>-14.788150037892686, -39.27483423140277</t>
  </si>
  <si>
    <t>Nome: Jenner Souza   
E-mail: jenner.souza@ufsb.edu.br
Telefone: (73) 98801-7270 </t>
  </si>
  <si>
    <t>AV Rio Branco, 50, Santa Lucia, Vitória - ES</t>
  </si>
  <si>
    <t>-20.3073492,-40.3024358</t>
  </si>
  <si>
    <t>Nome: Gelinton Pablo Mariano
E-mail: cgit.rt@ifes.edu.br
Telefone: (27) 3357-7549
Nome: Jhonathan Dezan Vago
E-mail: dti@ifes.edu.br
Telefone: (27) 3357-7511
Nome: Stefano Gaperazzo
E-mail: stefano@ifes.edu.br
Telefone: (27) 3357-7516
Nome: Rogério Antunes Matos
E-mail: rogerio.matos@ifes.edu.br
Telefone: (27) 3357-7516 / (27) 9 8823-0551</t>
  </si>
  <si>
    <t>R 88, 310, Setor Sul, Goiânia - GO</t>
  </si>
  <si>
    <t>-16.6918696,-49.2503713</t>
  </si>
  <si>
    <t xml:space="preserve">	
Nome: Douglas de França Alves
Telefone: (62) 998268873
E-mail: douglas.alves@ifgoiano.edu.br</t>
  </si>
  <si>
    <t>AV C 198, Quadra 500, Jardim América, Goiânia - GO</t>
  </si>
  <si>
    <t>-16.7025499,-49.2797865</t>
  </si>
  <si>
    <t>Nome: Roberval Lustosa de Aguiar Filho
Telefone: (62) 992810771 | (62) 36122241
E-mail: roberval.filho@ifg.edu.br</t>
  </si>
  <si>
    <t>ROD Br 364, 3800, Setor Parque Industrial, Jataí - GO</t>
  </si>
  <si>
    <t>-17.924113, -51.716241</t>
  </si>
  <si>
    <t>Nome: Danilo Vieira Oliveira                                                      
Telefone: (64) 992220367
E-mail: danilo_oliveira@ufj.edu.br</t>
  </si>
  <si>
    <t xml:space="preserve"> Doutor Lamartine Pinto de Avelar, 1120, Setor Universitário, Catalão - GO</t>
  </si>
  <si>
    <t>-18.155463, -47.929662</t>
  </si>
  <si>
    <t>Nome: Samuel Wanberg Loureco Nery                                                     
Telefone: (64) 992542407 | (64) 34415337
E-mail: samuel_nery@ufg.br
Nome: Paulo Henrique                                                 
Telefone: (64) 981289236 | (62) 992533120 | (64) 34415337
E-mail: paulo@ufcat.edu.br</t>
  </si>
  <si>
    <t>AV Amazonas, 5253, Nova Suiça, Belo Horizonte - MG</t>
  </si>
  <si>
    <t>-19.929998, -43.978452</t>
  </si>
  <si>
    <t>Nome: Clever De Oliveira Júnior
E-mail: clever@dri.cefetmg.br
Nome: Ulisses Cotta Cavalca
E-mail: ulisses@dri.cefetmg.br</t>
  </si>
  <si>
    <t>R Professor Monteiro Fonseca, 216, Vila Brasília, Montes Claros - MG</t>
  </si>
  <si>
    <t>-16.716583, -43.868167</t>
  </si>
  <si>
    <t>Nome: Alisson Vieira
E-mail: alisson.vieira@ifnmg.edu.br
Telefone: (38) 9 9150-0927 / (38) 3218-7303
Nome: José Lopes Nery
E-mail: jose.nery@ifnmg.edu.br
Telefone: (38) 9 8804-9161 / (38) 3218-7357
Nome: Daniel Carli Colares e Silva
E-mail: daniel.colares@ifnmg.edu.br
Telefone: (38) 9 9857-3442
Nome: Luís Henrique Gonçalves de Aguiar
E-mail: luis.aguiar@ifnmg.edu.br
Telefone: (38) 9 8807-3944 / (38) 3218-7357
Nome: Rafael Diaz Gomes
E-mail: rafael.gomes@ifnmg.edu.br
Telefone: (38) 9 9165-2000 / (38) 3218-7357</t>
  </si>
  <si>
    <t>AV Doutor Randolfo Borges Júnior, 2900, Univerdecidade, Uberaba - MG</t>
  </si>
  <si>
    <t>-19.704722, -47.972278</t>
  </si>
  <si>
    <t>Nome: Deusdete Vieira Inácio
E-mail: inacio@iftm.edu.br / dtic@iftm.edu.br
Telefone: (34) 9 8829-7819 / (34) 3326-1171
Nome: Camila da Cruz Santos
E-mail: camilacruz@iftm.edu.br
Telefone: (34) 3326-1407 / (34) 9 9669-8110
Nome: Leonardo
E-mail: leonardo@iftm.edu.br
Telefone: (34) 3326-1171 / (34) 3326-1151
Nome: Rodolfo Mares Malta
E-mail: rodolfomares@iftm.edu.br
Telefone: (34) 9 9198-9263</t>
  </si>
  <si>
    <t>R Gabriel Monteiro da Silva, 700, Centro, Alfenas - MG</t>
  </si>
  <si>
    <t>-21.419851, -45.948850</t>
  </si>
  <si>
    <t>Nome: Marcelo Penha Fernandes
E-mail: marcelo.penha@unifal-mg.edu.br
Telefone: (35) 3701-9033 / (35) 9 9905-2247
Nome: Paulo Cesar Andrade
E-mail: paulo.andrade@unifal-mg.edu.br
Telefone: (35) 3701-9032 / (35) 9 9819-1968
Nome: Leandro do Prado Andrade
E-mail: leandro.andrade@unifal-mg.edu.br
Telefone: (35) 3701-9032 / (35) 9 8875-2930
Nome: Vitor Renato Alves de Brito
E-mail: vitorrenato.brito@unifal-mg.edu.br
Telefone: (35) 3219-8623 / (35) 9 9948-3517
Nome: Rogério de Souza Bernardes
E-mail: souza@unifal-mg.edu.br
Telefone: (35) 3701-4123 / (35) 9 9142-4807</t>
  </si>
  <si>
    <t>AV BPS, 1303, Pinheirinho, Itajubá - MG</t>
  </si>
  <si>
    <t>-22.413485, -45.449394</t>
  </si>
  <si>
    <t>Nome: Bruno Tardiole Kuehne
E-mail: brunokuehne@unifei.edu.br
Telefone: (35) 3629-1660 / (35) 3629-1930
Nome: Pablo Marques de Oliveira
E-mail: pablo@unifei.edu.br
Telefone: (35) 3629-1642 / (35) 9 8875-0823
Nome: Jose Everaldo Campos
E-mail: everaldo@unifei.edu.br
Telefone: (35) 3629-1015 / (35) 9 8861-4148</t>
  </si>
  <si>
    <t>AV Doutor Sylvio Menicucci, 1001, Kennedy, Lavras - MG</t>
  </si>
  <si>
    <t>-21.229273, -44.977564</t>
  </si>
  <si>
    <t>Nome: Erasmo Evangelista de Oliveira
E-mail: dgti@dgti.ufla.br
Telefone: (35) 3829-1125
Nome: João Antonio Resende Paviani
E-mail: joao.paviani@ufla.br
Telefone: (35) 3829-1525
Nome: Thiago do Prado Ramos
E-mail: thiago@ufla.br
Telefone: (35) 3829-1521 / (35) 9 9155-7307
Nome: Marcos Alexandre dos Santos
E-mail: marcos@ufla.br
Telefone: (35) 3829-1525
Nome: Éder Diniz Do Nascimento
E-mail: ederdiniz@ufla.br
Telefone: (35) 3829-1525</t>
  </si>
  <si>
    <t>PC Frei Orlando, 170, Centro, São João del Rei - MG</t>
  </si>
  <si>
    <t>-21.1413644,-44.2625156</t>
  </si>
  <si>
    <t>Nome: Rodrigo de Carvalho Rocha
E-mail: rodrigo@ufsj.edu.br
Telefone: (32) 9 9140-2881 / (32) 3379-5820 / (32) 3379-2377
Nome: Derek Resende Souza
E-mail: derek@ufsj.edu.br
Telefone: (32) 3379-5824 / (32) 9 8847-5519
Nome: Fernando Rios de Almeida
E-mail: chefia.setir@ufsj.edu.br
Telefone: (32) 9 8833-4588
Nome: Reinaldo Felipe Higino
E-mail: higino@ufsj.edu.br
Telefone: (32) 9 9922-6111
Nome: Pablo Augusto da Rocha Morais
E-mail: pablomorais@ufsj.edu.br
Telefone: (31) 9 9125-9094</t>
  </si>
  <si>
    <t>AV Peter Henry Rolfs, s/n, Campus Universitário, Viçosa - MG</t>
  </si>
  <si>
    <t>-20.762884979494366, -42.86945767681837</t>
  </si>
  <si>
    <t>Nome: Licia Felix de Andrade Ramalho
E-mail: licia@ufv.br
Telefone: (31) 9 8708-9791 / (31) 3612-1102
Nome: Fabiano Mario Rodrigues Fialho
E-mail: fabiano@ufv.br
Telefone: (31) 9 8856-2245 / (31) 3612-1106
Nome: Ricardo César de Paula Filho
E-mail: ricardo.vcs@ufv.br
Telefone: (31) 9 9670-9797</t>
  </si>
  <si>
    <t>R Do Carmo, 143, Abadia, Uberaba - MG</t>
  </si>
  <si>
    <t>-19.752684, -47.9326778</t>
  </si>
  <si>
    <t>Nome: Alan Lopes Melo
E-mail: dti.protlan@uftm.edu.br
Telefone: (34) 3700-6400
Nome: Jihann Resende Marques Fernandes
E-mail: rede.dti@uftm.edu.br
Telefone: (34) 3700-6432
Nome: João André Marcelo Núñez Aguilera
E-mail: joao.aguilera@uftm.edu.br
Telefone: (34) 3700-6713
Nome: Fernando Pinto
E-mail: fernando.pinto@uftm.edu.br
Telefone: (34) 3700-6713
Nome: Guilherme de Assis Rodrigues Silva
E-mail: guilherme.silva@uftm.edu.br
Telefone: (34) 3700-6416</t>
  </si>
  <si>
    <t>ROD MGT-367, 5000, Alto da Jacuba, Diamantina - MG</t>
  </si>
  <si>
    <t>-18.200800442161075, -43.575338211621215</t>
  </si>
  <si>
    <t>Nome: Elton Pereira Rosa
E-mail: infraestrutura.protic@ufvjm.edu.br
Telefone: (38) 9 8845-5051
Nome: Superintendente de Tecnologia da Informação
E-mail: sti@ufvjm.edu.br/redes.sti@ufvjm.edu.br
Nome: Rogerio Roberto Silva
E-mail: rogerio.silva@ufvjm.edu.br / dirt.sti@ufvjm.edu.br
Telefone: (38) 9 9185-1785
Jozias Costa Santos
E-mail: jozias.santos@ufvjm.edu.br
Telefone: (38) 9 9859-7128
Nome: Rochelly Fernandes Andrade
Nome: rochelly.fernandes@ufvjm.edu.br
Telefone: (38) 9 9741-7751</t>
  </si>
  <si>
    <t>Av. Ceará, 972 - Santa Fe, Campo Grande - MS, 79021-000</t>
  </si>
  <si>
    <t>-20.4582703,-54.5924256</t>
  </si>
  <si>
    <t>Nome: Suriel Tallior
Telefone: (67) 3378-9571
E-mail: dirti@ifms.edu.br</t>
  </si>
  <si>
    <t>R. João Rosa Góes, 1761 - Vila Progresso, Dourados - MS, 79825-070</t>
  </si>
  <si>
    <t>-22.2166087,-54.8155307</t>
  </si>
  <si>
    <t>Nome: Luiz Fernando Stopa Arcenio
Telefone: (67) 99116-1009
E-mail: coin@ufgd.edu.br</t>
  </si>
  <si>
    <t>Av. Sen. Filinto Müller, 953 - Quilombo, Cuiabá - MT, 78043-400</t>
  </si>
  <si>
    <t>-15.5885429,-56.10638</t>
  </si>
  <si>
    <t>Nome: Rodrigo Pacheco Guedes
E-mail: rodrigo.guedes@ifmt.edu.br
Telefone: (65) 3616-4103 / (65) 9 9321-5775</t>
  </si>
  <si>
    <t>AV dos Estudantes, 5055, Cidade Universitária, Rondonópolis - MT</t>
  </si>
  <si>
    <t>-16.466917, -54.576667</t>
  </si>
  <si>
    <t>Nome: Gustavo Fachim
E-mail: gustavo@ufr.edu.br
E-mail: (66) 9 9909-1990 / (66) 3410-4073</t>
  </si>
  <si>
    <t>Av. João Paulo II, 514 - Castanheira, Belém - PA</t>
  </si>
  <si>
    <t>-1.4109792,-48.4337626</t>
  </si>
  <si>
    <t>Nome: Claudio Roberto de Lima Martins (Diretor de TI)
E-mails: direcao.dti@ifpa.edu.br | claudio.martins@ifpa.edu.br
Contatos: (91) 98424-2920 | (91) 99134-0220 (pessoal)
Nome: Ananias Pereira Neto (Diretor Adjunto)
E-mails: coordenacao.dti@ifpa.edu.br | ananias.neto@ifpa.edu.br
Contato: (91) 99174-8778
Nome: Josivaldo Lisboa de Oliveira (TI)
E-mail: josivaldo.lisboa@ifpa.edu.br
Contato: (91) 98190-7135</t>
  </si>
  <si>
    <t>R Vera Paz, s/n, Sale, Santarém - PA</t>
  </si>
  <si>
    <t>-2.419750, -54.741077</t>
  </si>
  <si>
    <t>Nome: Cristovam Pena Ferreira Junior
Telefone: 93 99129-5058 | 93 2101-4929
E-mail: redes.ctic@ufopa.edu.br
Nome: Manoel Costa Miranda (Coordenador de TI)
E-mail: manoel.miranda@ufopa.edu.br
Contato: (93) 98106-2842
Nome: Caio Rego (TI)
E-mail: richard.rego@ufopa.edu.br
Contato: (93) 9128-7209</t>
  </si>
  <si>
    <t>Avenida Presidente Tancredo Neves, Nº 2501 - Terra Firme, Belém - PA, 66077-830</t>
  </si>
  <si>
    <t>-1.4548115,-48.4460885</t>
  </si>
  <si>
    <t>Nome: Anderson Paixão (Coordenador de TI)
E-mail: anderson.paixao@ufra.edu.br
Contato: (91) 99998-3346</t>
  </si>
  <si>
    <t>R Pastor Frank Dyer, s/n, Jardim Cidade Universitária, João Pessoa - PB</t>
  </si>
  <si>
    <t>-7.16053, -34.84166</t>
  </si>
  <si>
    <t>Nome: João Faustino de Sousa
E-mail: joao.sousa@ifpb.edu.br
Telefone: (83) 9 9869-7851</t>
  </si>
  <si>
    <t>CPS Universitário, 1, Castelo Branco, João Pessoa - PB</t>
  </si>
  <si>
    <t>-7.13739, -34.84518</t>
  </si>
  <si>
    <t>Nome: Pedro Jácome De Moura Junior                                                    
Telefone: (83) 3362-2300
E-mail: diretor@nti.ufpb.br</t>
  </si>
  <si>
    <t>AV Bom Pastor, s/n, Boa Vista, Garanhuns - PE</t>
  </si>
  <si>
    <t>-8.90676, -36.49431</t>
  </si>
  <si>
    <t>Nome: Vamberto
E-mail: vamberto@ufape.edu.br
Telefone: (81) 9 8709-2495</t>
  </si>
  <si>
    <t>Rua Dom Manoel de Medeiros, s/n - Dois Irmãos, Recife - PE, 52171-900</t>
  </si>
  <si>
    <t>-8.0144043,-34.9508781</t>
  </si>
  <si>
    <t>Nome: Luiz Sergio
E-mail: lsergio.flima@gmail.com
Telefone: (81) 9 9421-6214 / (81) 3320-6039
Nome: Murilo Luiz Saldanha
E-mail: murilo.saldanha@ufrpe.br
Telefone: (81) 9 8872-7033
Nome: Fernando Suruagy
E-mail: suruagy@nti.ufrpe.br
Telefone: (81) 3320-6046</t>
  </si>
  <si>
    <t>Av. Pres. Jânio Quadros, 330 - Santa Isabel, Teresina - PI, 64053-390</t>
  </si>
  <si>
    <t>-5.0761103,-42.7518819</t>
  </si>
  <si>
    <t>Nome: Natanael Ribeiro da Silva
E-mail: natanael@ifpi.edu.br
Telefone: (86) 3131-1400 / (86) 9 8121-3034 Ramal: 1091
Nome: Diego Cordeiro
E-mail: (86) 9 9402-9966</t>
  </si>
  <si>
    <t>Avenida São Sebastião, nº 2819, Nossa Senhora de Fátima, Parnaíba – PI.</t>
  </si>
  <si>
    <t>-2.907454, -41.754473</t>
  </si>
  <si>
    <t>Nome: Maurílio Lacerda Leonel Júnior
Telefone: (86) 98806-0243
E-mail: mauriliojr21@ufpi.edu.br
Nome: José Eliésio Souza Damasceno
Telefone: (86) 99454-8730
E-mail: eliesio@ufdpar.edu.br
E-mail: protic.dsi.cisi.ddsi@ufdpar.edu.br
Nome: Bernardo José Carvalho
Telefone: (86) 98874-4186
E-mail: bernardo.carvalho@ufdpar.edu.br</t>
  </si>
  <si>
    <t>Campus Universitário Ministro Petrônio Portella, Bairro Ininga, Teresina – PI.</t>
  </si>
  <si>
    <t>-5.056063, -42.791533</t>
  </si>
  <si>
    <t>Nome: Rafael Amaral de Oliveira
Telefone: (86) 99467-2667
Telefone: (86) 3211-0459
Telefone: (86) 3216-6090
Telefone: (86) 3216-6092
E-mail: rafael.amaral@rnp.br
Nome: Gildásio Guedes Fernandes
Telefone: (84) 3215-5510
Ramal: 5511
E-mail: reitoria@ufpi.edu.br
Nome: Francisco das Chagas
E-mail: gabinete.sedet@hotmail.com
Nome: Antônio Péricles B. de Oliveira
Telefone: (86) 98140-4028
E-mail: pericles@ufpi.br</t>
  </si>
  <si>
    <t>Rua Emílio Bertolini, 54, Cajuru, Curitiba - PR, CEP 82920-030.</t>
  </si>
  <si>
    <t>-25.448136,-49.215375</t>
  </si>
  <si>
    <t>Nome: Marcelo Tanaka
E-mail: marcelo.tanaka@ifpr.edu.br
E-mail: dtic@ifpr.edu.br
Telefone: 41 3888-5287</t>
  </si>
  <si>
    <t>Avenida Silvio Américo Sasdelli, nº 1842, Vila A, Foz do Iguaçu – PR.</t>
  </si>
  <si>
    <t>-25.494217, -54.563431</t>
  </si>
  <si>
    <t>Nome: Willian Kassem
E-mail: willian.kassem@unila.edu.br
Nome: José Arnildo Welter Neto
E-mail: jose.welter@unila.edu.br</t>
  </si>
  <si>
    <t>Rua XV de Novembro, nº 1299, Centro, Curitiba – PR.</t>
  </si>
  <si>
    <t>-25.426907, -49.261765</t>
  </si>
  <si>
    <t>Nome: Édson Flávio de Souza
Telefone: (41) 98872-5118
E-mail: edson.flavio@ufpr.br
Nome: Vaki Akel Sobrinho
Telefone: (41) 3360-5001
Telefone: (41) 3360-5003
E-mail: gabinetereitor@ufpr.br
Nome: Felipe Sanches Bueno
Telefone: (41) 99900-0571
E-mail: felipe.sanches@ufpr.br</t>
  </si>
  <si>
    <t>Avenida 7 de Setembro, nº 3165, Rebouças, Curitiba – PR.</t>
  </si>
  <si>
    <t>-25.438869, -49.269687</t>
  </si>
  <si>
    <t>Nome: Rosane Beatriz Zanetti Putz
Telefone: (41) 3310-4407
Telefone: (41) 3310-4644
Telefone: (41) 99613-6687
E-mail: rozanetti@utfpr.edu.br
Nome: Nadia Kozievitch
E-mail: nadiap@utfpr.edu.br</t>
  </si>
  <si>
    <t>Avenida Maracanã, nº 229, Maracanã, Rio de Janeiro — RJ.</t>
  </si>
  <si>
    <t>-22.91246984799882, -43.22484970095595</t>
  </si>
  <si>
    <t>Nome: José Carlos de Albuquerque
E-mail: jca@cefet-rj.br</t>
  </si>
  <si>
    <t>Campo de São Cristóvão, nº 177, São Cristóvão, Rio de Janeiro – RJ.</t>
  </si>
  <si>
    <t>-22.89955513955989, -43.22130615583168</t>
  </si>
  <si>
    <t>Nome: Luiz Pereira Dias
E-mail: luizpereira@cp2.g12.br
Nome: Thiago Martorelli
E-mail: tmandrade@cp2.g12.br
Telefone: (21) 3891-1093
Nome: Ricardo Monteiro
E-mail: ricardomonteiro@cp2.g12.br
Nome: Redes
E-mail: redes@cp2.g12.br</t>
  </si>
  <si>
    <t>Rua Senador Furtado, nº 121/125, Maracanã, Rio de Janeiro — RJ.</t>
  </si>
  <si>
    <t>-22.910571854801542, -43.220472916956965</t>
  </si>
  <si>
    <t>Nome: Fabiano Martins Morais
E-mail: fabiano.morais@ifrj.edu.br
Telefone: (21) 91617913</t>
  </si>
  <si>
    <t xml:space="preserve">Rua Doutor Siqueira, nº 273, Parque Dom Bosco, Campos dos Goytacazes — RJ.
</t>
  </si>
  <si>
    <t>-21.761744799142118, -41.33679438276552</t>
  </si>
  <si>
    <t>Nome: Blenda Defante Terra
E-mail: blenda.terra@iff.edu.br
Telefone: (22) 9 9971-8800
Nome: Antonio Guedes Soares Junior
E-mail: agsoares@iff.edu.br
Telefone: (22) 2726-2839
Nome: Luis Alan Gomes Lobo
E-mail: luis.lobo@iff.edu.br
Telefone: (22) 2726-2839
Nome: Rebeca Marcilio Araujo Capdeville Campanha
E-mail: raraujo@iff.edu.br
Telefone: (22) 9 8821-6588</t>
  </si>
  <si>
    <t>Avenida Pasteur, nº 296, Urca, Rio de Janeiro – RJ.</t>
  </si>
  <si>
    <t>-22.952724857885062, -43.172967743499754</t>
  </si>
  <si>
    <t>Nome: Raphael Miranda de Freitas
E-mail: raphael.freitas@unirio.br
Telefone: (21) 2542-4700
Nome: Roberto Barros
E-mail: redes@unirio.br
Telefone: (21) 2542-4708
Nome: Maicon Daiha
E-mail: maicon.daiha@unirio.br
Telefone: (21) 2542-4709</t>
  </si>
  <si>
    <t>Rua Miguel de Frias, nº 09, Icaraí, Niterói – RJ.</t>
  </si>
  <si>
    <t>-22.902950224560684, -43.11644004734586</t>
  </si>
  <si>
    <t>Nome: Leonardo Moraes Rizzo
E-mail: leo@nti.uff.br
Telefone: (21) 2629-2033 \ (21) 2629-2034 \ (21) 2629-2037
Nome: Fabio Leite
E-mail: fabioleite@id.uff.br
Telefone: (21) 9 8139-7762
Nome: Douglas de Paula (Gestor)
E-mail: dnpaula@id.uff.br
Telefone: (21) 9 7565-2086
Nome: Setor de redes da UFF
E-mail: rede.sti@id.uff.br</t>
  </si>
  <si>
    <t>Rua Doutor Nilo Bezerra Ramalho, nº 1692, Tirol, Natal – RN.</t>
  </si>
  <si>
    <t>-5.811372021540307, -35.199981219469926</t>
  </si>
  <si>
    <t>Nome: Welkson Renny de Medeiros
E-mail: welkson.medeiros@ifrn.edu.br
Telefone: (84) 4005-0872 / (84) 9 9126-0424
Nome: Diderot Franco Sampaio Júnio
E-mail: diderot.junior@ifrn.edu.br
Telefone: (84) 4005-0872 / (84) 9 9106-2790
Nome: João Rodrigo Silva de Carvalho
E-mail: rodrigo.carvalho@ifrn.edu.br
Telefone: (84) 4005-0773 / (84) 9 8859-5609
Nome: Carlos Eduardo Egito
E-mail: eduardo.egito@ifrn.edu.br
Telefone: (84) 4005-0773 / (84) 9 9927-8107
Nome: Frederico Silveira
E-mail: frederico.silveira@ifrn.edu.br
Telefone: (84) 4005-2603 / (84) 9 8803-8548</t>
  </si>
  <si>
    <t>Avenida Senador Salgado Filho, s/n, Lagoa Nova, Natal – RN.</t>
  </si>
  <si>
    <t>-5.839692840655826, -35.20162340222469</t>
  </si>
  <si>
    <t>Nome: Sérgio Vianna Fialho
Telefone: (84) 99991-4455
Telefone: (84) 3342-2294
Telefone: (84) 3215-3171
E-mail: sergio.fialho@pop-rn.rnp.br
Nome: Edson Moreira Silva Neto
Telefone: (84) 98154-3623
Telefone: (84) 3342-2294
Telefone: (84) 3215-3172
E-mail: edson@pop-rn.rnp.br
Nome: Guido Lemos de Souza Filho
Telefone: (83) 98790-0428
E-mail: guido@di.ufpb.br
Nome: Luiz Marcos Garcia Gonçalves
E-mail: lmarcos@dca.ufrn.br
Nome: Márcio Eduardo Kreutz
E-mail: kreutz@dimap.ufrn.br</t>
  </si>
  <si>
    <t>Rodovia BR-364, Km 9,5, Cidade Jardim, Porto Velho – RO.</t>
  </si>
  <si>
    <t>-8.837545813915632, -63.9377319213204</t>
  </si>
  <si>
    <t>Nome: Gelson Cardoso
Telefone: (69) 2182-2176
Telefone: (69) 2182-2178
E-mail: gelson.cardoso@unir.br
Nome: André Luiz de Souza Freitas
Telefone: (69) 2182-2176
Telefone: (69) 2182-2178
Telefone: (69) 98475-2990
Telefone: (69) 2182-2177
E-mail: andre.freitas@unir.br
E-mail: andre.freitas@pop-ro.rnp.br
Nome: José Januário de Oliveira Amaral
Telefone: (69) 2182-2018
E-mail: reitoria@unir.br</t>
  </si>
  <si>
    <t>Avenida Lauro Sodré, nº 6500, Censipam, Aeroporto, Porto Velho – RO.</t>
  </si>
  <si>
    <t>-8.70985900394172, -63.89650377508461</t>
  </si>
  <si>
    <t>Nome: Erlan Fonseca De Souza
E-mail: erlan.souza@ifro.edu.br
Telefone: (69) 9 8115-7444 / (69) 9 9918-2232 / (69) 2182-3806 / (69) 3535-2063</t>
  </si>
  <si>
    <t>Rua Fernão Dias Paes Leme, nº 11, Calungá, Boa Vista – RR.</t>
  </si>
  <si>
    <t>2.8014828638783817, -60.67608793637412</t>
  </si>
  <si>
    <t>Nome: Francisco Filho
E-mail: francisco.filho@ifrr.edu.br
Telefone: (95) 3624-1224</t>
  </si>
  <si>
    <t>Avenida Capitão Ene Garcez, nº 2413, Aeroporto, Boa Vista – RR.</t>
  </si>
  <si>
    <t>2.8326522704463484, -60.694176652743835</t>
  </si>
  <si>
    <t>Nome: Rodrigo Reis
E-mail: rodrigo.reis@ufrr.br
Telefone: (95) 3621-3172
Nome: Jose Alailson
E-mail: jose.alailson@ufrr.br
Telefone: (95) 3621-3172</t>
  </si>
  <si>
    <t>Rua Sarmento Leite, nº 245, Centro, Porto Alegre – RS.</t>
  </si>
  <si>
    <t>-30.031322690941526, -51.220650865041975</t>
  </si>
  <si>
    <t>Nome: Tiago de Oliveira
E-mail: tiago@fffcmpa.edu.br
Nome: Mirian da Costa Oliveira
E-mail: derca@ufcspa.edu.br</t>
  </si>
  <si>
    <t>Avenida General Osório, nº 900, Centro, Bagé – RS.</t>
  </si>
  <si>
    <t>-31.331334428721718, -54.107057874433565</t>
  </si>
  <si>
    <t>Nome: Cristiane Azambuja
E-mail: stic.reitoria@unipampa.edu.br
Telefone: (53) 3240-5400 Ramal: 3512
Nome: Maurício Souza
E-mail: stic.reitoria@unipampa.edu.br
Telefone: (53) 3240-5400 Ramal: 3512
Nome: Marcelo Santos
E-mail: stic.reitoria@unipampa.edu.br
Telefone: (53) 3240-5400 Ramal: 3512
Nome: Meurer Gonçalves
E-mail: stic.reitoria@unipampa.edu.br
Telefone: (53) 3240-5400 Ramal: 3512
Atendimento geral: Ronaldo Canofre; Mariano dos Santos; Fernando Della Flora
E-mail: dir-si@unipampa.edu.br
Telefone: (55) 3421-8423</t>
  </si>
  <si>
    <t>Avenida Itália, Km 8, Carreiros, Rio Grande – RS.</t>
  </si>
  <si>
    <t>-32.07215899637502, -52.16042278774404</t>
  </si>
  <si>
    <t>Nome: Pedro Freire Popiolek
E-mail: p.f.popiolek@furg.br
Telefone: (53) 3233-6568 / (53) 9 9117-2588
Nome: Reginaldo Hirata
E-mail: reginaldohirata@furg.br
Telefone: (53) 3233-6568 / (53) 9 9972-2866
Nome: Francisco Marques Devilla
E-mail: franciscodevilla@furg.br
Telefone: (53) 9 2000-5158
Nome: Rodrigo da Cruz Casalinho
E-mail: rodrigocruzcasalinho@furg.br
Telefone: (53) 9 8438-8070
Nome: Diogo Paludo de Oliveira
E-mail: diogopaludo@furg.br
Telefone: (53) 3233-6568 / (53) 9 9994-2520</t>
  </si>
  <si>
    <t>Avenida Paulo Gama, nº 110, Farroupilha, Porto Alegre – RS.</t>
  </si>
  <si>
    <t>-30.033914512666048, -51.21882880876341</t>
  </si>
  <si>
    <t>Nome: Liane Margarida Rockenbach Tarouco
Telefone: (51) 3308-5962
Telefone: (51) 3308-5039
Telefone: (51) 3308-5042
Telefone: (51) 3308-4194
E-mail: liane@penta.ufrgs.br</t>
  </si>
  <si>
    <t>Rua das Missões, nº 100, Ponta Aguda, Blumenau – SC.</t>
  </si>
  <si>
    <t>-26.91239443095084, -49.06629056771735</t>
  </si>
  <si>
    <t>Nome: Tiago Heineck
E-mail: tiago.heineck@ifc.edu.br
Nome: Jackson Stuhler
E-mail: jackson.stuhler@ifc.edu.br
Telefone: (47) 3331-7808
Nome: João Cicachesky
E-mail: joao.carlos@ifc.edu.br
Telefone: (47) 3331-7808 / (47) 3331-7890
Nome: Marco Santos
E-mail: marco.santos@ifc.edu.br
Telefone: (47) 3331-7808
Nome: Equipe de Suporte
E-mail: infra@ifc.edu.br</t>
  </si>
  <si>
    <t>Rua 14 de Julho, nº 150, Coqueiros, Florianópolis – SC.</t>
  </si>
  <si>
    <t>-27.599694047358888, -48.573166902072906</t>
  </si>
  <si>
    <t>Nome: Benoni de Oliveira Pires
Telefone: (48) 98836-1307
Telefone: (48) 3877-9050
Telefone: (48) 3381-2854
E-mail: benoni@ifsc.edu.br
Nome: Emerson Ribeiro de Mello
Telefone: (48) 99607-2100
E-mail: mello@ifsc.edu.br
Nome: Glaidson Menegazzo Verzeletti
Telefone: (49) 3221-4222
Telefone: (49) 3221-4221
E-mail: glaidson.verzeletti@ifsc.edu.br
E-mail: ctic.lages@ifsc.edu.br
Nome: Evaristo Marcos de Quadros Júnior
E-mail: evaristo.junior@ifsc.edu.br
Nome: Zízimo Moreira Filho
Telefone: (48) 3877-9004
E-mail: reitoria@ifsc.edu.br</t>
  </si>
  <si>
    <t>Avenida Fernando Machado, nº 108-E, Centro, Chapecó – SC.</t>
  </si>
  <si>
    <t>-27.102319, -52.620540</t>
  </si>
  <si>
    <t>Nome: Andre Coelho ramos
E-mail: andre.ramos@uffs.edu.br
Telefone: (49) 2049-2612
Nome: Claunir Pavan
E-mail: claunir.pavan@uffs.edu.br
Telefone: (49) 2049-2630 / (49) 9 8860-1777
Nome: Flavio Testa
E-mail: flavio.testa@uffs.edu.br
Telefone: (49) 2049-2615
Nome: Jefferson Caramori
E-mail: jefferson.caramori@uffs.edu.br
Telefone: (49) 2049-2612
Nome: Jones Muneron
E-mail: jones.muneron@uffs.edu.br
Telefone: (49) 2049-2611 / (49) 9 9993-6685</t>
  </si>
  <si>
    <t>Campus Reitor João David Ferreira Lima, s/n, Trindade, Florianópolis – SC.</t>
  </si>
  <si>
    <t>-27.59994359458773, -48.51938659386335</t>
  </si>
  <si>
    <t>Nome: Bruno Amattos
E-mail: bruno.amattos@ufsc.br
Telefone: (48) 3721-4988 / (48) 9 8412-5079
Nome: Equipe de Suporte
E-mail: alertas.cgr@setic.ufsc.br
Nome: Telefone Geral do Campus
Telefone: (48) 3721-9000
Nome: Carlos Moresco
E-mail: carlos.moresco@ufsc.br
Telefone: (48) 3721-4840
Nome: Edison Tadeu Lopes Melo
E-mail: edison.melo@ufsc.br
Telefone: (48) 3721-6331 / (48) 9 9981-3676</t>
  </si>
  <si>
    <t>Avenida Jorge Amado, nº 1551, Jardins, Aracaju – SE.</t>
  </si>
  <si>
    <t>-10.920156958092965, -37.049323290218624</t>
  </si>
  <si>
    <t>Nome: Rickson Cesar
E-mail: rickson.cesar@ifs.edu.br
Telefone: (79) 9 8801-8483
Nome: Silmar Dantas Maia
E-mail: silmar.maia@ifs.edu.br
Telefone: (79) 9 9829-5735
Nome: Jadson Fábio Santos Júnior
E-mail: jadson.fabio@ifs.edu.br / coimr@ifs.edu.br
Telefone: (79) 9 9134-5420</t>
  </si>
  <si>
    <t>Avenida Marechal Rondon, s/n, Jardim Rosa Elze, São Cristóvão – SE.</t>
  </si>
  <si>
    <t>-10.922331198113712, -37.09964393552086</t>
  </si>
  <si>
    <t>Nome: Ricardo de Paiva José Britto Salgueiro
Telefone: (79) 99148-1642
E-mail: salgueiro@dcomp.ufs.br</t>
  </si>
  <si>
    <t>Rua Pedro Vicente, nº 625, Canindé, São Paulo – SP.</t>
  </si>
  <si>
    <t>-23.52450244444573, -46.62077579024694</t>
  </si>
  <si>
    <t>Nome: LEONARDO MENZANI SILVA
E-mail: menzani@ifsp.edu.br
Telefone: (11) 3775-4556 / (16) 9 9791-6539
Nome: RAFAEL MANOCHIO
E-mail: rafael.manochio@ifsp.edu.br
Telefone: (11) 3775-4553 / (19) 9 8184-7119
Nome: GERALDO ANTONIO DE OLIVEIRA JUNIOR
E-mail: geraldo.junior@ifsp.edu.br
Telefone: (11) 3775-4653 / (19) 9 8362-6257
Nome: WENDEL MARCOS DOS SANTOS
E-mail: wendel.santos@ifsp.edu.br
Telefone: (11) 3775-4556 / (11) 9 8880-9320
Nome: ANDERSON LUIZ DE SOUZA
E-mail: anderson.souza@ifsp.edu.br
Telefone: (11) 3775-4653 / (19) 9 8121-2547</t>
  </si>
  <si>
    <t>Rua Sena Madureira, nº 1500, Vila Clementino, São Paulo – SP.</t>
  </si>
  <si>
    <t>-23.591596210155235, -46.648937572105</t>
  </si>
  <si>
    <t>Nome: Edson Luiz França Senne
E-mail: elfsenne@unesp.br
Telefone: (11) 5627-0414
Nome: Carlos Coletti
E-mail: carlos@unesp.br
Telefone: (11) 5627-0504 / (11) 9 8111-8378
Nome: Jessian
E-mail: jessian@unesp.br
Telefone: (11) 5627-0572 / (11) 9 9254-9945
Nome: Rafael Manochio
E-mail: rafael.manochio@ifsp.edu.br</t>
  </si>
  <si>
    <t>Avenida dos Estados, nº 5001, Bairro Bangu, Santo André – SP.</t>
  </si>
  <si>
    <t>-23.644148625950944, -46.52851260160525</t>
  </si>
  <si>
    <t>Nome: Iraí Dantas Ferreira
E-mail: irai.dantas@ufabc.edu.br
Telefone: (11) 3356-7115
Nome: Felipe Baena Garcia
E-mail: felipe.baena@ufabc.edu.br
Telefone: (11) 3356-7114
Nome: Giulio Guiyti Rossignolo Suzumura
E-mail: giulio.suzumura@ufabc.edu.br
Telefone: (11) 3356-7116
Nome: Ricardo Mussini (Coordenador Geral)
E-mail: ricardo.mussini@ufabc.edu.br
Telefone: (11) 3356-7111 \ (11) 9 8839-1104</t>
  </si>
  <si>
    <t>Avenida Joaquim Teotônio Segurado, Lote 08, Centro, Palmas – TO.</t>
  </si>
  <si>
    <t>-10.19529631362758, -48.33256013519525</t>
  </si>
  <si>
    <t>Nome: Ronaldo Parente
E-mail: parente@ifto.edu.br
Telefone: (63) 9935-8413 / (63) 9 9935-8413
Nome: Kleyton Moreira
E-mail: dti@ifto.edu.br
Telefone: (63) 8411-4959 / (63) 9 8411-4959</t>
  </si>
  <si>
    <t>Avenida Paraguai, s/n, esquina com a Rua Uxiramas, Setor Cimba, Araguaína – TO.</t>
  </si>
  <si>
    <t>-7.180868814314396, -48.19705392822762</t>
  </si>
  <si>
    <t>Nome: Joel Silva Mendonça
E-mail: joelmendonca@uft.edu.br
Telefone: (63) 9241-0975 / (63) 9 9241-0975
Nome: Cássia Maria Martins Rocha
E-mail: eucassia@uft.edu.br
Telefone: (63) 8444-6648 / (63) 9 8444-6648</t>
  </si>
  <si>
    <t>Avenida NS-15, Quadra 109 Norte, Plano Diretor Norte, Palmas – TO.</t>
  </si>
  <si>
    <t>-10.179084930524853, -48.358874382662805</t>
  </si>
  <si>
    <t>Nome: Marluzio da Silva Leite
E-mail: marluzio.leite@pop-to.rnp.br
Telefone: (63) 9206-8212 / (63) 9 9206-8212
Nome: Junior Fernandes de Oliveira
E-mail: jrfernandes@uft.edu.br
Telefone: (63) 9225-4783 / (63) 9 9225-4783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</si>
</sst>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"/>
    <numFmt numFmtId="165" formatCode="0.0%"/>
    <numFmt numFmtId="166" formatCode="#,##0_ ;\-#,##0\ "/>
  </numFmts>
  <fonts count="8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1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 applyBorder="0" applyProtection="0"/>
    <xf numFmtId="44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164" fontId="2" fillId="0" borderId="1" xfId="1" applyNumberFormat="1" applyBorder="1" applyAlignment="1">
      <alignment horizontal="left" vertical="center" wrapText="1"/>
    </xf>
    <xf numFmtId="164" fontId="2" fillId="0" borderId="1" xfId="1" applyNumberForma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 readingOrder="1"/>
    </xf>
    <xf numFmtId="0" fontId="1" fillId="4" borderId="1" xfId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1" xfId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 readingOrder="1"/>
    </xf>
    <xf numFmtId="49" fontId="1" fillId="4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4" borderId="1" xfId="1" applyNumberFormat="1" applyFont="1" applyFill="1" applyBorder="1" applyAlignment="1">
      <alignment horizontal="center" vertical="center" wrapText="1" readingOrder="1"/>
    </xf>
    <xf numFmtId="49" fontId="2" fillId="0" borderId="1" xfId="1" applyNumberFormat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center" vertical="center" wrapText="1" readingOrder="1"/>
    </xf>
    <xf numFmtId="49" fontId="3" fillId="0" borderId="0" xfId="0" applyNumberFormat="1" applyFont="1" applyAlignment="1">
      <alignment horizontal="center" readingOrder="1"/>
    </xf>
    <xf numFmtId="49" fontId="2" fillId="0" borderId="1" xfId="1" applyNumberFormat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2" fillId="0" borderId="1" xfId="1" applyBorder="1" applyAlignment="1">
      <alignment horizontal="center" vertical="center" wrapText="1" readingOrder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readingOrder="1"/>
    </xf>
    <xf numFmtId="0" fontId="2" fillId="0" borderId="0" xfId="1" applyAlignment="1">
      <alignment horizontal="left" vertical="center" wrapText="1"/>
    </xf>
    <xf numFmtId="43" fontId="3" fillId="5" borderId="1" xfId="2" applyNumberFormat="1" applyFont="1" applyFill="1" applyBorder="1" applyAlignment="1">
      <alignment horizontal="left" vertical="center" wrapText="1"/>
    </xf>
    <xf numFmtId="44" fontId="3" fillId="5" borderId="1" xfId="3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6" fontId="3" fillId="5" borderId="1" xfId="2" applyNumberFormat="1" applyFont="1" applyFill="1" applyBorder="1" applyAlignment="1">
      <alignment horizontal="left" vertical="center" wrapText="1"/>
    </xf>
    <xf numFmtId="165" fontId="3" fillId="5" borderId="1" xfId="2" applyNumberFormat="1" applyFont="1" applyFill="1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1" fontId="3" fillId="0" borderId="1" xfId="2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1" fontId="3" fillId="0" borderId="1" xfId="2" applyNumberFormat="1" applyFont="1" applyBorder="1" applyAlignment="1">
      <alignment horizontal="left" vertical="center" wrapText="1"/>
    </xf>
    <xf numFmtId="166" fontId="3" fillId="5" borderId="1" xfId="2" applyNumberFormat="1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left" vertical="center" wrapText="1"/>
    </xf>
    <xf numFmtId="1" fontId="3" fillId="5" borderId="1" xfId="2" applyNumberFormat="1" applyFont="1" applyFill="1" applyBorder="1" applyAlignment="1">
      <alignment horizontal="center" vertical="center" wrapText="1"/>
    </xf>
    <xf numFmtId="1" fontId="3" fillId="5" borderId="1" xfId="2" applyNumberFormat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6" borderId="1" xfId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3" fillId="6" borderId="1" xfId="2" applyFont="1" applyFill="1" applyBorder="1" applyAlignment="1">
      <alignment horizontal="left" vertical="center" wrapText="1"/>
    </xf>
    <xf numFmtId="1" fontId="3" fillId="6" borderId="1" xfId="2" applyNumberFormat="1" applyFont="1" applyFill="1" applyBorder="1" applyAlignment="1">
      <alignment horizontal="center" vertical="center" wrapText="1"/>
    </xf>
    <xf numFmtId="1" fontId="3" fillId="6" borderId="1" xfId="2" applyNumberFormat="1" applyFont="1" applyFill="1" applyBorder="1" applyAlignment="1">
      <alignment horizontal="left" vertical="center" wrapText="1"/>
    </xf>
    <xf numFmtId="43" fontId="3" fillId="6" borderId="1" xfId="2" applyNumberFormat="1" applyFont="1" applyFill="1" applyBorder="1" applyAlignment="1">
      <alignment horizontal="left" vertical="center" wrapText="1"/>
    </xf>
    <xf numFmtId="166" fontId="3" fillId="6" borderId="1" xfId="2" applyNumberFormat="1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Moeda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cio Rocha Cosme" id="{30345E6C-4030-433A-9CA1-6BADBB762A6A}" userId="S::marcio.cosme@rnp.br::3972a276-f2c3-406a-8124-611e1706ab6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4" dT="2026-07-16T14:05:18.00" personId="{30345E6C-4030-433A-9CA1-6BADBB762A6A}" id="{551CCE7E-78C6-4797-92D9-241ECC4ECA2B}">
    <text>Coordenação Conectividade
Item 51 foi cancelado, trata-se de uma instituição abrigo para o nosso PoP-RO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6"/>
  <sheetViews>
    <sheetView showGridLines="0" tabSelected="1" zoomScale="90" zoomScaleNormal="90" workbookViewId="0">
      <pane ySplit="3" topLeftCell="I49" activePane="bottomLeft" state="frozen"/>
      <selection pane="bottomLeft" activeCell="A54" sqref="A54:O54"/>
    </sheetView>
  </sheetViews>
  <sheetFormatPr defaultColWidth="9.140625" defaultRowHeight="30" customHeight="1"/>
  <cols>
    <col min="1" max="1" width="15.5703125" style="30" customWidth="1"/>
    <col min="2" max="2" width="15.5703125" style="31" customWidth="1"/>
    <col min="3" max="3" width="20.7109375" style="28" customWidth="1"/>
    <col min="4" max="4" width="60.7109375" style="32" customWidth="1"/>
    <col min="5" max="5" width="70.5703125" style="32" customWidth="1"/>
    <col min="6" max="6" width="20.7109375" style="32" customWidth="1"/>
    <col min="7" max="7" width="30.7109375" style="32" customWidth="1"/>
    <col min="8" max="8" width="15.5703125" style="42" customWidth="1"/>
    <col min="9" max="9" width="50.7109375" style="32" customWidth="1"/>
    <col min="10" max="10" width="15.5703125" style="42" customWidth="1"/>
    <col min="11" max="11" width="30.7109375" style="42" customWidth="1"/>
    <col min="12" max="12" width="15.5703125" style="42" customWidth="1"/>
    <col min="13" max="13" width="40.7109375" style="32" customWidth="1"/>
    <col min="14" max="15" width="30.7109375" style="32" customWidth="1"/>
    <col min="16" max="16" width="15.7109375" style="32" customWidth="1"/>
    <col min="17" max="18" width="20.7109375" style="32" customWidth="1"/>
    <col min="19" max="19" width="35.7109375" style="28" customWidth="1"/>
    <col min="20" max="20" width="30.85546875" style="28" customWidth="1"/>
    <col min="21" max="21" width="15.7109375" style="28" customWidth="1"/>
    <col min="22" max="22" width="30.85546875" style="40" customWidth="1"/>
    <col min="23" max="25" width="20.7109375" style="28" customWidth="1"/>
    <col min="26" max="16384" width="9.140625" style="28"/>
  </cols>
  <sheetData>
    <row r="1" spans="1:25" ht="30" customHeight="1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50"/>
    </row>
    <row r="2" spans="1:25" s="9" customFormat="1" ht="30" customHeight="1">
      <c r="A2" s="51" t="s">
        <v>1</v>
      </c>
      <c r="B2" s="51"/>
      <c r="C2" s="51"/>
      <c r="D2" s="51" t="s">
        <v>2</v>
      </c>
      <c r="E2" s="51"/>
      <c r="F2" s="54" t="s">
        <v>3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6"/>
      <c r="V2" s="57" t="s">
        <v>4</v>
      </c>
      <c r="W2" s="52" t="s">
        <v>5</v>
      </c>
      <c r="X2" s="53"/>
      <c r="Y2" s="53"/>
    </row>
    <row r="3" spans="1:25" s="9" customFormat="1" ht="30" customHeight="1">
      <c r="A3" s="35" t="s">
        <v>6</v>
      </c>
      <c r="B3" s="10" t="s">
        <v>7</v>
      </c>
      <c r="C3" s="10" t="s">
        <v>8</v>
      </c>
      <c r="D3" s="11" t="s">
        <v>9</v>
      </c>
      <c r="E3" s="11" t="s">
        <v>10</v>
      </c>
      <c r="F3" s="10" t="s">
        <v>11</v>
      </c>
      <c r="G3" s="11" t="s">
        <v>12</v>
      </c>
      <c r="H3" s="10" t="s">
        <v>13</v>
      </c>
      <c r="I3" s="11" t="s">
        <v>14</v>
      </c>
      <c r="J3" s="10" t="s">
        <v>13</v>
      </c>
      <c r="K3" s="11" t="s">
        <v>15</v>
      </c>
      <c r="L3" s="10" t="s">
        <v>13</v>
      </c>
      <c r="M3" s="11" t="s">
        <v>16</v>
      </c>
      <c r="N3" s="11" t="s">
        <v>17</v>
      </c>
      <c r="O3" s="10" t="s">
        <v>18</v>
      </c>
      <c r="P3" s="10" t="s">
        <v>13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58"/>
      <c r="W3" s="10" t="s">
        <v>24</v>
      </c>
      <c r="X3" s="10" t="s">
        <v>25</v>
      </c>
      <c r="Y3" s="10" t="s">
        <v>26</v>
      </c>
    </row>
    <row r="4" spans="1:25" ht="30" customHeight="1">
      <c r="A4" s="29">
        <v>1</v>
      </c>
      <c r="B4" s="6" t="s">
        <v>27</v>
      </c>
      <c r="C4" s="6" t="s">
        <v>28</v>
      </c>
      <c r="D4" s="1" t="s">
        <v>29</v>
      </c>
      <c r="E4" s="8" t="s">
        <v>30</v>
      </c>
      <c r="F4" s="41">
        <v>1000</v>
      </c>
      <c r="G4" s="43"/>
      <c r="H4" s="41">
        <f>IF(G4="Circuito Metro Ethernet",10,IF(G4="Circuito Metro Ethernet com 5G FWA", 5, IF(G4="Porta IP com túnel GRE",1,0)))</f>
        <v>0</v>
      </c>
      <c r="I4" s="33"/>
      <c r="J4" s="44">
        <f>IF(I4="Fibra óptica", 10,IF(I4="Fibra óptica + Enlace de rádio de frequência licenciada",8,IF(I4="Fibra óptica + Rede móvel 4G/5G",6,IF(I4="Enlace de rádio de frequência licenciada",5,IF(I4="Fibra óptica + Satélite",3,IF(I4="Enlace de rádio de frequência licenciada + Satélite",2,IF(I4="Satélite",1,0)))))))</f>
        <v>0</v>
      </c>
      <c r="K4" s="45"/>
      <c r="L4" s="46">
        <f>IF(K4="Sim, em ambas as pontas",5,IF(K4="Sim, apenas na ponta do PoP",3,IF(K4="Sim, apenas na ponta do Campus",2,IF(K4="Não",1,0))))</f>
        <v>0</v>
      </c>
      <c r="M4" s="33"/>
      <c r="N4" s="33"/>
      <c r="O4" s="44"/>
      <c r="P4" s="46">
        <f>IF(AND(0&lt;O4,O4&lt;=30),10,IF(AND(31&lt;=O4,O4&lt;=45),8,IF(AND(46&lt;=O4,O4&lt;=60),6,IF(AND(61&lt;=O4,O4&lt;=90),2,0))))</f>
        <v>0</v>
      </c>
      <c r="Q4" s="39"/>
      <c r="R4" s="38"/>
      <c r="S4" s="39"/>
      <c r="T4" s="39"/>
      <c r="U4" s="46">
        <f>SUM(H4,J4,L4,P4)</f>
        <v>0</v>
      </c>
      <c r="V4" s="47" t="s">
        <v>31</v>
      </c>
      <c r="W4" s="34">
        <v>0</v>
      </c>
      <c r="X4" s="34">
        <v>0</v>
      </c>
      <c r="Y4" s="33">
        <f>(W4*24)+X4</f>
        <v>0</v>
      </c>
    </row>
    <row r="5" spans="1:25" ht="30" customHeight="1">
      <c r="A5" s="29">
        <v>2</v>
      </c>
      <c r="B5" s="6" t="s">
        <v>32</v>
      </c>
      <c r="C5" s="6" t="s">
        <v>33</v>
      </c>
      <c r="D5" s="1" t="s">
        <v>34</v>
      </c>
      <c r="E5" s="8" t="s">
        <v>35</v>
      </c>
      <c r="F5" s="41">
        <v>10000</v>
      </c>
      <c r="G5" s="43"/>
      <c r="H5" s="41">
        <f t="shared" ref="H5:H68" si="0">IF(G5="Circuito Metro Ethernet",10,IF(G5="Circuito Metro Ethernet com 5G FWA", 5, IF(G5="Porta IP com túnel GRE",1,0)))</f>
        <v>0</v>
      </c>
      <c r="I5" s="33"/>
      <c r="J5" s="44">
        <f t="shared" ref="J5:J68" si="1">IF(I5="Fibra óptica", 10,IF(I5="Fibra óptica + Enlace de rádio de frequência licenciada",8,IF(I5="Fibra óptica + Rede móvel 4G/5G",6,IF(I5="Enlace de rádio de frequência licenciada",5,IF(I5="Fibra óptica + Satélite",3,IF(I5="Enlace de rádio de frequência licenciada + Satélite",2,IF(I5="Satélite",1,0)))))))</f>
        <v>0</v>
      </c>
      <c r="K5" s="45"/>
      <c r="L5" s="46">
        <f t="shared" ref="L5:L68" si="2">IF(K5="Sim, em ambas as pontas",5,IF(K5="Sim, apenas na ponta do PoP",3,IF(K5="Sim, apenas na ponta do Campus",2,IF(K5="Não",1,0))))</f>
        <v>0</v>
      </c>
      <c r="M5" s="33"/>
      <c r="N5" s="33"/>
      <c r="O5" s="44"/>
      <c r="P5" s="46">
        <f t="shared" ref="P5:P68" si="3">IF(AND(0&lt;O5,O5&lt;=30),10,IF(AND(31&lt;=O5,O5&lt;=45),8,IF(AND(46&lt;=O5,O5&lt;=60),6,IF(AND(61&lt;=O5,O5&lt;=90),2,0))))</f>
        <v>0</v>
      </c>
      <c r="Q5" s="39"/>
      <c r="R5" s="38"/>
      <c r="S5" s="39"/>
      <c r="T5" s="39"/>
      <c r="U5" s="46">
        <f t="shared" ref="U5:U68" si="4">SUM(H5,J5,L5,P5)</f>
        <v>0</v>
      </c>
      <c r="V5" s="47" t="s">
        <v>36</v>
      </c>
      <c r="W5" s="34">
        <v>0</v>
      </c>
      <c r="X5" s="34">
        <v>0</v>
      </c>
      <c r="Y5" s="33">
        <f t="shared" ref="Y5:Y68" si="5">(W5*24)+X5</f>
        <v>0</v>
      </c>
    </row>
    <row r="6" spans="1:25" ht="30" customHeight="1">
      <c r="A6" s="29">
        <v>3</v>
      </c>
      <c r="B6" s="6" t="s">
        <v>37</v>
      </c>
      <c r="C6" s="6" t="s">
        <v>38</v>
      </c>
      <c r="D6" s="1" t="s">
        <v>39</v>
      </c>
      <c r="E6" s="8" t="s">
        <v>40</v>
      </c>
      <c r="F6" s="41">
        <v>1000</v>
      </c>
      <c r="G6" s="43"/>
      <c r="H6" s="41">
        <f t="shared" si="0"/>
        <v>0</v>
      </c>
      <c r="I6" s="33"/>
      <c r="J6" s="44">
        <f t="shared" si="1"/>
        <v>0</v>
      </c>
      <c r="K6" s="45"/>
      <c r="L6" s="46">
        <f t="shared" si="2"/>
        <v>0</v>
      </c>
      <c r="M6" s="33"/>
      <c r="N6" s="33"/>
      <c r="O6" s="44"/>
      <c r="P6" s="46">
        <f t="shared" si="3"/>
        <v>0</v>
      </c>
      <c r="Q6" s="39"/>
      <c r="R6" s="38"/>
      <c r="S6" s="39"/>
      <c r="T6" s="39"/>
      <c r="U6" s="46">
        <f t="shared" si="4"/>
        <v>0</v>
      </c>
      <c r="V6" s="47" t="s">
        <v>36</v>
      </c>
      <c r="W6" s="34">
        <v>0</v>
      </c>
      <c r="X6" s="34">
        <v>0</v>
      </c>
      <c r="Y6" s="33">
        <f t="shared" si="5"/>
        <v>0</v>
      </c>
    </row>
    <row r="7" spans="1:25" ht="30" customHeight="1">
      <c r="A7" s="29">
        <v>4</v>
      </c>
      <c r="B7" s="6" t="s">
        <v>41</v>
      </c>
      <c r="C7" s="6" t="s">
        <v>42</v>
      </c>
      <c r="D7" s="1" t="s">
        <v>43</v>
      </c>
      <c r="E7" s="8" t="s">
        <v>44</v>
      </c>
      <c r="F7" s="41">
        <v>1000</v>
      </c>
      <c r="G7" s="43"/>
      <c r="H7" s="41">
        <f t="shared" si="0"/>
        <v>0</v>
      </c>
      <c r="I7" s="33"/>
      <c r="J7" s="44">
        <f t="shared" si="1"/>
        <v>0</v>
      </c>
      <c r="K7" s="45"/>
      <c r="L7" s="46">
        <f t="shared" si="2"/>
        <v>0</v>
      </c>
      <c r="M7" s="33"/>
      <c r="N7" s="33"/>
      <c r="O7" s="44"/>
      <c r="P7" s="46">
        <f t="shared" si="3"/>
        <v>0</v>
      </c>
      <c r="Q7" s="39"/>
      <c r="R7" s="38"/>
      <c r="S7" s="39"/>
      <c r="T7" s="39"/>
      <c r="U7" s="46">
        <f t="shared" si="4"/>
        <v>0</v>
      </c>
      <c r="V7" s="47" t="s">
        <v>36</v>
      </c>
      <c r="W7" s="34">
        <v>0</v>
      </c>
      <c r="X7" s="34">
        <v>0</v>
      </c>
      <c r="Y7" s="33">
        <f t="shared" si="5"/>
        <v>0</v>
      </c>
    </row>
    <row r="8" spans="1:25" ht="30" customHeight="1">
      <c r="A8" s="29">
        <v>5</v>
      </c>
      <c r="B8" s="6" t="s">
        <v>45</v>
      </c>
      <c r="C8" s="6" t="s">
        <v>46</v>
      </c>
      <c r="D8" s="1" t="s">
        <v>47</v>
      </c>
      <c r="E8" s="8" t="s">
        <v>30</v>
      </c>
      <c r="F8" s="41">
        <v>1000</v>
      </c>
      <c r="G8" s="43"/>
      <c r="H8" s="41">
        <f t="shared" si="0"/>
        <v>0</v>
      </c>
      <c r="I8" s="33"/>
      <c r="J8" s="44">
        <f t="shared" si="1"/>
        <v>0</v>
      </c>
      <c r="K8" s="45"/>
      <c r="L8" s="46">
        <f t="shared" si="2"/>
        <v>0</v>
      </c>
      <c r="M8" s="33"/>
      <c r="N8" s="33"/>
      <c r="O8" s="44"/>
      <c r="P8" s="46">
        <f t="shared" si="3"/>
        <v>0</v>
      </c>
      <c r="Q8" s="39"/>
      <c r="R8" s="38"/>
      <c r="S8" s="39"/>
      <c r="T8" s="39"/>
      <c r="U8" s="46">
        <f t="shared" si="4"/>
        <v>0</v>
      </c>
      <c r="V8" s="47" t="s">
        <v>36</v>
      </c>
      <c r="W8" s="34">
        <v>0</v>
      </c>
      <c r="X8" s="34">
        <v>0</v>
      </c>
      <c r="Y8" s="33">
        <f t="shared" si="5"/>
        <v>0</v>
      </c>
    </row>
    <row r="9" spans="1:25" ht="30" customHeight="1">
      <c r="A9" s="29">
        <v>6</v>
      </c>
      <c r="B9" s="6" t="s">
        <v>45</v>
      </c>
      <c r="C9" s="6" t="s">
        <v>46</v>
      </c>
      <c r="D9" s="1" t="s">
        <v>48</v>
      </c>
      <c r="E9" s="8" t="s">
        <v>30</v>
      </c>
      <c r="F9" s="41">
        <v>1000</v>
      </c>
      <c r="G9" s="43"/>
      <c r="H9" s="41">
        <f t="shared" si="0"/>
        <v>0</v>
      </c>
      <c r="I9" s="33"/>
      <c r="J9" s="44">
        <f t="shared" si="1"/>
        <v>0</v>
      </c>
      <c r="K9" s="45"/>
      <c r="L9" s="46">
        <f t="shared" si="2"/>
        <v>0</v>
      </c>
      <c r="M9" s="33"/>
      <c r="N9" s="33"/>
      <c r="O9" s="44"/>
      <c r="P9" s="46">
        <f t="shared" si="3"/>
        <v>0</v>
      </c>
      <c r="Q9" s="39"/>
      <c r="R9" s="38"/>
      <c r="S9" s="39"/>
      <c r="T9" s="39"/>
      <c r="U9" s="46">
        <f t="shared" si="4"/>
        <v>0</v>
      </c>
      <c r="V9" s="47" t="s">
        <v>36</v>
      </c>
      <c r="W9" s="34">
        <v>0</v>
      </c>
      <c r="X9" s="34">
        <v>0</v>
      </c>
      <c r="Y9" s="33">
        <f t="shared" si="5"/>
        <v>0</v>
      </c>
    </row>
    <row r="10" spans="1:25" ht="30" customHeight="1">
      <c r="A10" s="29">
        <v>7</v>
      </c>
      <c r="B10" s="6" t="s">
        <v>45</v>
      </c>
      <c r="C10" s="6" t="s">
        <v>46</v>
      </c>
      <c r="D10" s="1" t="s">
        <v>49</v>
      </c>
      <c r="E10" s="8" t="s">
        <v>50</v>
      </c>
      <c r="F10" s="41">
        <v>1000</v>
      </c>
      <c r="G10" s="43"/>
      <c r="H10" s="41">
        <f t="shared" si="0"/>
        <v>0</v>
      </c>
      <c r="I10" s="33"/>
      <c r="J10" s="44">
        <f t="shared" si="1"/>
        <v>0</v>
      </c>
      <c r="K10" s="45"/>
      <c r="L10" s="46">
        <f t="shared" si="2"/>
        <v>0</v>
      </c>
      <c r="M10" s="33"/>
      <c r="N10" s="33"/>
      <c r="O10" s="44"/>
      <c r="P10" s="46">
        <f t="shared" si="3"/>
        <v>0</v>
      </c>
      <c r="Q10" s="39"/>
      <c r="R10" s="38"/>
      <c r="S10" s="39"/>
      <c r="T10" s="39"/>
      <c r="U10" s="46">
        <f t="shared" si="4"/>
        <v>0</v>
      </c>
      <c r="V10" s="47" t="s">
        <v>51</v>
      </c>
      <c r="W10" s="34">
        <v>0</v>
      </c>
      <c r="X10" s="34">
        <v>0</v>
      </c>
      <c r="Y10" s="33">
        <f t="shared" si="5"/>
        <v>0</v>
      </c>
    </row>
    <row r="11" spans="1:25" ht="30" customHeight="1">
      <c r="A11" s="29">
        <v>8</v>
      </c>
      <c r="B11" s="6" t="s">
        <v>45</v>
      </c>
      <c r="C11" s="6" t="s">
        <v>46</v>
      </c>
      <c r="D11" s="1" t="s">
        <v>52</v>
      </c>
      <c r="E11" s="8" t="s">
        <v>53</v>
      </c>
      <c r="F11" s="41">
        <v>1000</v>
      </c>
      <c r="G11" s="43"/>
      <c r="H11" s="41">
        <f t="shared" si="0"/>
        <v>0</v>
      </c>
      <c r="I11" s="33"/>
      <c r="J11" s="44">
        <f t="shared" si="1"/>
        <v>0</v>
      </c>
      <c r="K11" s="45"/>
      <c r="L11" s="46">
        <f t="shared" si="2"/>
        <v>0</v>
      </c>
      <c r="M11" s="33"/>
      <c r="N11" s="33"/>
      <c r="O11" s="44"/>
      <c r="P11" s="46">
        <f t="shared" si="3"/>
        <v>0</v>
      </c>
      <c r="Q11" s="39"/>
      <c r="R11" s="38"/>
      <c r="S11" s="39"/>
      <c r="T11" s="39"/>
      <c r="U11" s="46">
        <f t="shared" si="4"/>
        <v>0</v>
      </c>
      <c r="V11" s="47" t="s">
        <v>51</v>
      </c>
      <c r="W11" s="34">
        <v>0</v>
      </c>
      <c r="X11" s="34">
        <v>0</v>
      </c>
      <c r="Y11" s="33">
        <f t="shared" si="5"/>
        <v>0</v>
      </c>
    </row>
    <row r="12" spans="1:25" ht="30" customHeight="1">
      <c r="A12" s="29">
        <v>9</v>
      </c>
      <c r="B12" s="6" t="s">
        <v>45</v>
      </c>
      <c r="C12" s="6" t="s">
        <v>46</v>
      </c>
      <c r="D12" s="1" t="s">
        <v>54</v>
      </c>
      <c r="E12" s="8" t="s">
        <v>30</v>
      </c>
      <c r="F12" s="41">
        <v>1000</v>
      </c>
      <c r="G12" s="43"/>
      <c r="H12" s="41">
        <f t="shared" si="0"/>
        <v>0</v>
      </c>
      <c r="I12" s="33"/>
      <c r="J12" s="44">
        <f t="shared" si="1"/>
        <v>0</v>
      </c>
      <c r="K12" s="45"/>
      <c r="L12" s="46">
        <f t="shared" si="2"/>
        <v>0</v>
      </c>
      <c r="M12" s="33"/>
      <c r="N12" s="33"/>
      <c r="O12" s="44"/>
      <c r="P12" s="46">
        <f t="shared" si="3"/>
        <v>0</v>
      </c>
      <c r="Q12" s="39"/>
      <c r="R12" s="38"/>
      <c r="S12" s="39"/>
      <c r="T12" s="39"/>
      <c r="U12" s="46">
        <f t="shared" si="4"/>
        <v>0</v>
      </c>
      <c r="V12" s="47" t="s">
        <v>55</v>
      </c>
      <c r="W12" s="34">
        <v>0</v>
      </c>
      <c r="X12" s="34">
        <v>0</v>
      </c>
      <c r="Y12" s="33">
        <f t="shared" si="5"/>
        <v>0</v>
      </c>
    </row>
    <row r="13" spans="1:25" ht="30" customHeight="1">
      <c r="A13" s="29">
        <v>10</v>
      </c>
      <c r="B13" s="6" t="s">
        <v>56</v>
      </c>
      <c r="C13" s="6" t="s">
        <v>57</v>
      </c>
      <c r="D13" s="1" t="s">
        <v>58</v>
      </c>
      <c r="E13" s="8" t="s">
        <v>30</v>
      </c>
      <c r="F13" s="41">
        <v>1000</v>
      </c>
      <c r="G13" s="43"/>
      <c r="H13" s="41">
        <f t="shared" si="0"/>
        <v>0</v>
      </c>
      <c r="I13" s="33"/>
      <c r="J13" s="44">
        <f t="shared" si="1"/>
        <v>0</v>
      </c>
      <c r="K13" s="45"/>
      <c r="L13" s="46">
        <f t="shared" si="2"/>
        <v>0</v>
      </c>
      <c r="M13" s="33"/>
      <c r="N13" s="33"/>
      <c r="O13" s="44"/>
      <c r="P13" s="46">
        <f t="shared" si="3"/>
        <v>0</v>
      </c>
      <c r="Q13" s="39"/>
      <c r="R13" s="38"/>
      <c r="S13" s="39"/>
      <c r="T13" s="39"/>
      <c r="U13" s="46">
        <f t="shared" si="4"/>
        <v>0</v>
      </c>
      <c r="V13" s="47" t="s">
        <v>36</v>
      </c>
      <c r="W13" s="34">
        <v>0</v>
      </c>
      <c r="X13" s="34">
        <v>0</v>
      </c>
      <c r="Y13" s="33">
        <f t="shared" si="5"/>
        <v>0</v>
      </c>
    </row>
    <row r="14" spans="1:25" ht="30" customHeight="1">
      <c r="A14" s="29">
        <v>11</v>
      </c>
      <c r="B14" s="6" t="s">
        <v>59</v>
      </c>
      <c r="C14" s="6" t="s">
        <v>60</v>
      </c>
      <c r="D14" s="1" t="s">
        <v>61</v>
      </c>
      <c r="E14" s="8" t="s">
        <v>30</v>
      </c>
      <c r="F14" s="41">
        <v>1000</v>
      </c>
      <c r="G14" s="43"/>
      <c r="H14" s="41">
        <f t="shared" si="0"/>
        <v>0</v>
      </c>
      <c r="I14" s="33"/>
      <c r="J14" s="44">
        <f t="shared" si="1"/>
        <v>0</v>
      </c>
      <c r="K14" s="45"/>
      <c r="L14" s="46">
        <f t="shared" si="2"/>
        <v>0</v>
      </c>
      <c r="M14" s="33"/>
      <c r="N14" s="33"/>
      <c r="O14" s="44"/>
      <c r="P14" s="46">
        <f t="shared" si="3"/>
        <v>0</v>
      </c>
      <c r="Q14" s="39"/>
      <c r="R14" s="38"/>
      <c r="S14" s="39"/>
      <c r="T14" s="39"/>
      <c r="U14" s="46">
        <f t="shared" si="4"/>
        <v>0</v>
      </c>
      <c r="V14" s="47" t="s">
        <v>36</v>
      </c>
      <c r="W14" s="34">
        <v>0</v>
      </c>
      <c r="X14" s="34">
        <v>0</v>
      </c>
      <c r="Y14" s="33">
        <f t="shared" si="5"/>
        <v>0</v>
      </c>
    </row>
    <row r="15" spans="1:25" ht="30" customHeight="1">
      <c r="A15" s="29">
        <v>12</v>
      </c>
      <c r="B15" s="6" t="s">
        <v>59</v>
      </c>
      <c r="C15" s="6" t="s">
        <v>60</v>
      </c>
      <c r="D15" s="1" t="s">
        <v>62</v>
      </c>
      <c r="E15" s="8" t="s">
        <v>30</v>
      </c>
      <c r="F15" s="41">
        <v>1000</v>
      </c>
      <c r="G15" s="43"/>
      <c r="H15" s="41">
        <f t="shared" si="0"/>
        <v>0</v>
      </c>
      <c r="I15" s="33"/>
      <c r="J15" s="44">
        <f t="shared" si="1"/>
        <v>0</v>
      </c>
      <c r="K15" s="45"/>
      <c r="L15" s="46">
        <f t="shared" si="2"/>
        <v>0</v>
      </c>
      <c r="M15" s="33"/>
      <c r="N15" s="33"/>
      <c r="O15" s="44"/>
      <c r="P15" s="46">
        <f t="shared" si="3"/>
        <v>0</v>
      </c>
      <c r="Q15" s="39"/>
      <c r="R15" s="38"/>
      <c r="S15" s="39"/>
      <c r="T15" s="39"/>
      <c r="U15" s="46">
        <f t="shared" si="4"/>
        <v>0</v>
      </c>
      <c r="V15" s="47" t="s">
        <v>63</v>
      </c>
      <c r="W15" s="34">
        <v>0</v>
      </c>
      <c r="X15" s="34">
        <v>0</v>
      </c>
      <c r="Y15" s="33">
        <f t="shared" si="5"/>
        <v>0</v>
      </c>
    </row>
    <row r="16" spans="1:25" ht="30" customHeight="1">
      <c r="A16" s="29">
        <v>13</v>
      </c>
      <c r="B16" s="6" t="s">
        <v>59</v>
      </c>
      <c r="C16" s="6" t="s">
        <v>60</v>
      </c>
      <c r="D16" s="1" t="s">
        <v>64</v>
      </c>
      <c r="E16" s="8" t="s">
        <v>65</v>
      </c>
      <c r="F16" s="41">
        <v>1000</v>
      </c>
      <c r="G16" s="43"/>
      <c r="H16" s="41">
        <f t="shared" si="0"/>
        <v>0</v>
      </c>
      <c r="I16" s="33"/>
      <c r="J16" s="44">
        <f t="shared" si="1"/>
        <v>0</v>
      </c>
      <c r="K16" s="45"/>
      <c r="L16" s="46">
        <f t="shared" si="2"/>
        <v>0</v>
      </c>
      <c r="M16" s="33"/>
      <c r="N16" s="33"/>
      <c r="O16" s="44"/>
      <c r="P16" s="46">
        <f t="shared" si="3"/>
        <v>0</v>
      </c>
      <c r="Q16" s="39"/>
      <c r="R16" s="38"/>
      <c r="S16" s="39"/>
      <c r="T16" s="39"/>
      <c r="U16" s="46">
        <f t="shared" si="4"/>
        <v>0</v>
      </c>
      <c r="V16" s="47" t="s">
        <v>66</v>
      </c>
      <c r="W16" s="34">
        <v>0</v>
      </c>
      <c r="X16" s="34">
        <v>0</v>
      </c>
      <c r="Y16" s="33">
        <f t="shared" si="5"/>
        <v>0</v>
      </c>
    </row>
    <row r="17" spans="1:25" ht="30" customHeight="1">
      <c r="A17" s="29">
        <v>14</v>
      </c>
      <c r="B17" s="6" t="s">
        <v>59</v>
      </c>
      <c r="C17" s="6" t="s">
        <v>60</v>
      </c>
      <c r="D17" s="1" t="s">
        <v>67</v>
      </c>
      <c r="E17" s="8" t="s">
        <v>68</v>
      </c>
      <c r="F17" s="41">
        <v>1000</v>
      </c>
      <c r="G17" s="43"/>
      <c r="H17" s="41">
        <f t="shared" si="0"/>
        <v>0</v>
      </c>
      <c r="I17" s="33"/>
      <c r="J17" s="44">
        <f t="shared" si="1"/>
        <v>0</v>
      </c>
      <c r="K17" s="45"/>
      <c r="L17" s="46">
        <f t="shared" si="2"/>
        <v>0</v>
      </c>
      <c r="M17" s="33"/>
      <c r="N17" s="33"/>
      <c r="O17" s="44"/>
      <c r="P17" s="46">
        <f t="shared" si="3"/>
        <v>0</v>
      </c>
      <c r="Q17" s="39"/>
      <c r="R17" s="38"/>
      <c r="S17" s="39"/>
      <c r="T17" s="39"/>
      <c r="U17" s="46">
        <f t="shared" si="4"/>
        <v>0</v>
      </c>
      <c r="V17" s="47" t="s">
        <v>66</v>
      </c>
      <c r="W17" s="34">
        <v>0</v>
      </c>
      <c r="X17" s="34">
        <v>0</v>
      </c>
      <c r="Y17" s="33">
        <f t="shared" si="5"/>
        <v>0</v>
      </c>
    </row>
    <row r="18" spans="1:25" ht="30" customHeight="1">
      <c r="A18" s="29">
        <v>15</v>
      </c>
      <c r="B18" s="6" t="s">
        <v>69</v>
      </c>
      <c r="C18" s="6" t="s">
        <v>70</v>
      </c>
      <c r="D18" s="1" t="s">
        <v>71</v>
      </c>
      <c r="E18" s="8" t="s">
        <v>72</v>
      </c>
      <c r="F18" s="41">
        <v>1000</v>
      </c>
      <c r="G18" s="43"/>
      <c r="H18" s="41">
        <f t="shared" si="0"/>
        <v>0</v>
      </c>
      <c r="I18" s="33"/>
      <c r="J18" s="44">
        <f t="shared" si="1"/>
        <v>0</v>
      </c>
      <c r="K18" s="45"/>
      <c r="L18" s="46">
        <f t="shared" si="2"/>
        <v>0</v>
      </c>
      <c r="M18" s="33"/>
      <c r="N18" s="33"/>
      <c r="O18" s="44"/>
      <c r="P18" s="46">
        <f t="shared" si="3"/>
        <v>0</v>
      </c>
      <c r="Q18" s="39"/>
      <c r="R18" s="38"/>
      <c r="S18" s="39"/>
      <c r="T18" s="39"/>
      <c r="U18" s="46">
        <f t="shared" si="4"/>
        <v>0</v>
      </c>
      <c r="V18" s="47" t="s">
        <v>36</v>
      </c>
      <c r="W18" s="34">
        <v>0</v>
      </c>
      <c r="X18" s="34">
        <v>0</v>
      </c>
      <c r="Y18" s="33">
        <f t="shared" si="5"/>
        <v>0</v>
      </c>
    </row>
    <row r="19" spans="1:25" ht="30" customHeight="1">
      <c r="A19" s="29">
        <v>16</v>
      </c>
      <c r="B19" s="6" t="s">
        <v>69</v>
      </c>
      <c r="C19" s="6" t="s">
        <v>70</v>
      </c>
      <c r="D19" s="1" t="s">
        <v>73</v>
      </c>
      <c r="E19" s="8" t="s">
        <v>30</v>
      </c>
      <c r="F19" s="41">
        <v>1000</v>
      </c>
      <c r="G19" s="43"/>
      <c r="H19" s="41">
        <f t="shared" si="0"/>
        <v>0</v>
      </c>
      <c r="I19" s="33"/>
      <c r="J19" s="44">
        <f t="shared" si="1"/>
        <v>0</v>
      </c>
      <c r="K19" s="45"/>
      <c r="L19" s="46">
        <f t="shared" si="2"/>
        <v>0</v>
      </c>
      <c r="M19" s="33"/>
      <c r="N19" s="33"/>
      <c r="O19" s="44"/>
      <c r="P19" s="46">
        <f t="shared" si="3"/>
        <v>0</v>
      </c>
      <c r="Q19" s="39"/>
      <c r="R19" s="38"/>
      <c r="S19" s="39"/>
      <c r="T19" s="39"/>
      <c r="U19" s="46">
        <f t="shared" si="4"/>
        <v>0</v>
      </c>
      <c r="V19" s="47" t="s">
        <v>51</v>
      </c>
      <c r="W19" s="34">
        <v>0</v>
      </c>
      <c r="X19" s="34">
        <v>0</v>
      </c>
      <c r="Y19" s="33">
        <f t="shared" si="5"/>
        <v>0</v>
      </c>
    </row>
    <row r="20" spans="1:25" ht="30" customHeight="1">
      <c r="A20" s="29">
        <v>17</v>
      </c>
      <c r="B20" s="6" t="s">
        <v>69</v>
      </c>
      <c r="C20" s="6" t="s">
        <v>70</v>
      </c>
      <c r="D20" s="1" t="s">
        <v>74</v>
      </c>
      <c r="E20" s="8" t="s">
        <v>30</v>
      </c>
      <c r="F20" s="41">
        <v>2000</v>
      </c>
      <c r="G20" s="43"/>
      <c r="H20" s="41">
        <f t="shared" si="0"/>
        <v>0</v>
      </c>
      <c r="I20" s="33"/>
      <c r="J20" s="44">
        <f t="shared" si="1"/>
        <v>0</v>
      </c>
      <c r="K20" s="45"/>
      <c r="L20" s="46">
        <f t="shared" si="2"/>
        <v>0</v>
      </c>
      <c r="M20" s="33"/>
      <c r="N20" s="33"/>
      <c r="O20" s="44"/>
      <c r="P20" s="46">
        <f t="shared" si="3"/>
        <v>0</v>
      </c>
      <c r="Q20" s="39"/>
      <c r="R20" s="38"/>
      <c r="S20" s="39"/>
      <c r="T20" s="39"/>
      <c r="U20" s="46">
        <f t="shared" si="4"/>
        <v>0</v>
      </c>
      <c r="V20" s="47" t="s">
        <v>75</v>
      </c>
      <c r="W20" s="34">
        <v>0</v>
      </c>
      <c r="X20" s="34">
        <v>0</v>
      </c>
      <c r="Y20" s="33">
        <f t="shared" si="5"/>
        <v>0</v>
      </c>
    </row>
    <row r="21" spans="1:25" ht="30" customHeight="1">
      <c r="A21" s="29">
        <v>18</v>
      </c>
      <c r="B21" s="6" t="s">
        <v>69</v>
      </c>
      <c r="C21" s="6" t="s">
        <v>70</v>
      </c>
      <c r="D21" s="1" t="s">
        <v>76</v>
      </c>
      <c r="E21" s="8" t="s">
        <v>77</v>
      </c>
      <c r="F21" s="41">
        <v>1000</v>
      </c>
      <c r="G21" s="43"/>
      <c r="H21" s="41">
        <f t="shared" si="0"/>
        <v>0</v>
      </c>
      <c r="I21" s="33"/>
      <c r="J21" s="44">
        <f t="shared" si="1"/>
        <v>0</v>
      </c>
      <c r="K21" s="45"/>
      <c r="L21" s="46">
        <f t="shared" si="2"/>
        <v>0</v>
      </c>
      <c r="M21" s="33"/>
      <c r="N21" s="33"/>
      <c r="O21" s="44"/>
      <c r="P21" s="46">
        <f t="shared" si="3"/>
        <v>0</v>
      </c>
      <c r="Q21" s="39"/>
      <c r="R21" s="38"/>
      <c r="S21" s="39"/>
      <c r="T21" s="39"/>
      <c r="U21" s="46">
        <f t="shared" si="4"/>
        <v>0</v>
      </c>
      <c r="V21" s="47" t="s">
        <v>75</v>
      </c>
      <c r="W21" s="34">
        <v>0</v>
      </c>
      <c r="X21" s="34">
        <v>0</v>
      </c>
      <c r="Y21" s="33">
        <f t="shared" si="5"/>
        <v>0</v>
      </c>
    </row>
    <row r="22" spans="1:25" ht="30" customHeight="1">
      <c r="A22" s="29">
        <v>19</v>
      </c>
      <c r="B22" s="6" t="s">
        <v>69</v>
      </c>
      <c r="C22" s="6" t="s">
        <v>70</v>
      </c>
      <c r="D22" s="1" t="s">
        <v>78</v>
      </c>
      <c r="E22" s="8" t="s">
        <v>79</v>
      </c>
      <c r="F22" s="41">
        <v>2000</v>
      </c>
      <c r="G22" s="43"/>
      <c r="H22" s="41">
        <f t="shared" si="0"/>
        <v>0</v>
      </c>
      <c r="I22" s="33"/>
      <c r="J22" s="44">
        <f t="shared" si="1"/>
        <v>0</v>
      </c>
      <c r="K22" s="45"/>
      <c r="L22" s="46">
        <f t="shared" si="2"/>
        <v>0</v>
      </c>
      <c r="M22" s="33"/>
      <c r="N22" s="33"/>
      <c r="O22" s="44"/>
      <c r="P22" s="46">
        <f t="shared" si="3"/>
        <v>0</v>
      </c>
      <c r="Q22" s="39"/>
      <c r="R22" s="38"/>
      <c r="S22" s="39"/>
      <c r="T22" s="39"/>
      <c r="U22" s="46">
        <f t="shared" si="4"/>
        <v>0</v>
      </c>
      <c r="V22" s="47" t="s">
        <v>75</v>
      </c>
      <c r="W22" s="34">
        <v>0</v>
      </c>
      <c r="X22" s="34">
        <v>0</v>
      </c>
      <c r="Y22" s="33">
        <f t="shared" si="5"/>
        <v>0</v>
      </c>
    </row>
    <row r="23" spans="1:25" ht="30" customHeight="1">
      <c r="A23" s="29">
        <v>20</v>
      </c>
      <c r="B23" s="6" t="s">
        <v>69</v>
      </c>
      <c r="C23" s="6" t="s">
        <v>70</v>
      </c>
      <c r="D23" s="1" t="s">
        <v>80</v>
      </c>
      <c r="E23" s="8" t="s">
        <v>81</v>
      </c>
      <c r="F23" s="41">
        <v>2000</v>
      </c>
      <c r="G23" s="43"/>
      <c r="H23" s="41">
        <f t="shared" si="0"/>
        <v>0</v>
      </c>
      <c r="I23" s="33"/>
      <c r="J23" s="44">
        <f t="shared" si="1"/>
        <v>0</v>
      </c>
      <c r="K23" s="45"/>
      <c r="L23" s="46">
        <f t="shared" si="2"/>
        <v>0</v>
      </c>
      <c r="M23" s="33"/>
      <c r="N23" s="33"/>
      <c r="O23" s="44"/>
      <c r="P23" s="46">
        <f t="shared" si="3"/>
        <v>0</v>
      </c>
      <c r="Q23" s="39"/>
      <c r="R23" s="38"/>
      <c r="S23" s="39"/>
      <c r="T23" s="39"/>
      <c r="U23" s="46">
        <f t="shared" si="4"/>
        <v>0</v>
      </c>
      <c r="V23" s="47" t="s">
        <v>75</v>
      </c>
      <c r="W23" s="34">
        <v>0</v>
      </c>
      <c r="X23" s="34">
        <v>0</v>
      </c>
      <c r="Y23" s="33">
        <f t="shared" si="5"/>
        <v>0</v>
      </c>
    </row>
    <row r="24" spans="1:25" ht="30" customHeight="1">
      <c r="A24" s="29">
        <v>21</v>
      </c>
      <c r="B24" s="6" t="s">
        <v>69</v>
      </c>
      <c r="C24" s="6" t="s">
        <v>70</v>
      </c>
      <c r="D24" s="1" t="s">
        <v>82</v>
      </c>
      <c r="E24" s="8" t="s">
        <v>83</v>
      </c>
      <c r="F24" s="41">
        <v>1000</v>
      </c>
      <c r="G24" s="43"/>
      <c r="H24" s="41">
        <f t="shared" si="0"/>
        <v>0</v>
      </c>
      <c r="I24" s="33"/>
      <c r="J24" s="44">
        <f t="shared" si="1"/>
        <v>0</v>
      </c>
      <c r="K24" s="45"/>
      <c r="L24" s="46">
        <f t="shared" si="2"/>
        <v>0</v>
      </c>
      <c r="M24" s="33"/>
      <c r="N24" s="33"/>
      <c r="O24" s="44"/>
      <c r="P24" s="46">
        <f t="shared" si="3"/>
        <v>0</v>
      </c>
      <c r="Q24" s="39"/>
      <c r="R24" s="38"/>
      <c r="S24" s="39"/>
      <c r="T24" s="39"/>
      <c r="U24" s="46">
        <f t="shared" si="4"/>
        <v>0</v>
      </c>
      <c r="V24" s="47" t="s">
        <v>75</v>
      </c>
      <c r="W24" s="34">
        <v>0</v>
      </c>
      <c r="X24" s="34">
        <v>0</v>
      </c>
      <c r="Y24" s="33">
        <f t="shared" si="5"/>
        <v>0</v>
      </c>
    </row>
    <row r="25" spans="1:25" ht="30" customHeight="1">
      <c r="A25" s="29">
        <v>22</v>
      </c>
      <c r="B25" s="6" t="s">
        <v>69</v>
      </c>
      <c r="C25" s="6" t="s">
        <v>70</v>
      </c>
      <c r="D25" s="1" t="s">
        <v>84</v>
      </c>
      <c r="E25" s="8" t="s">
        <v>85</v>
      </c>
      <c r="F25" s="41">
        <v>2000</v>
      </c>
      <c r="G25" s="43"/>
      <c r="H25" s="41">
        <f t="shared" si="0"/>
        <v>0</v>
      </c>
      <c r="I25" s="33"/>
      <c r="J25" s="44">
        <f t="shared" si="1"/>
        <v>0</v>
      </c>
      <c r="K25" s="45"/>
      <c r="L25" s="46">
        <f t="shared" si="2"/>
        <v>0</v>
      </c>
      <c r="M25" s="33"/>
      <c r="N25" s="33"/>
      <c r="O25" s="44"/>
      <c r="P25" s="46">
        <f t="shared" si="3"/>
        <v>0</v>
      </c>
      <c r="Q25" s="39"/>
      <c r="R25" s="38"/>
      <c r="S25" s="39"/>
      <c r="T25" s="39"/>
      <c r="U25" s="46">
        <f t="shared" si="4"/>
        <v>0</v>
      </c>
      <c r="V25" s="47" t="s">
        <v>75</v>
      </c>
      <c r="W25" s="34">
        <v>0</v>
      </c>
      <c r="X25" s="34">
        <v>0</v>
      </c>
      <c r="Y25" s="33">
        <f t="shared" si="5"/>
        <v>0</v>
      </c>
    </row>
    <row r="26" spans="1:25" ht="30" customHeight="1">
      <c r="A26" s="29">
        <v>23</v>
      </c>
      <c r="B26" s="6" t="s">
        <v>69</v>
      </c>
      <c r="C26" s="6" t="s">
        <v>70</v>
      </c>
      <c r="D26" s="1" t="s">
        <v>86</v>
      </c>
      <c r="E26" s="8" t="s">
        <v>87</v>
      </c>
      <c r="F26" s="41">
        <v>1000</v>
      </c>
      <c r="G26" s="43"/>
      <c r="H26" s="41">
        <f t="shared" si="0"/>
        <v>0</v>
      </c>
      <c r="I26" s="33"/>
      <c r="J26" s="44">
        <f t="shared" si="1"/>
        <v>0</v>
      </c>
      <c r="K26" s="45"/>
      <c r="L26" s="46">
        <f t="shared" si="2"/>
        <v>0</v>
      </c>
      <c r="M26" s="33"/>
      <c r="N26" s="33"/>
      <c r="O26" s="44"/>
      <c r="P26" s="46">
        <f t="shared" si="3"/>
        <v>0</v>
      </c>
      <c r="Q26" s="39"/>
      <c r="R26" s="38"/>
      <c r="S26" s="39"/>
      <c r="T26" s="39"/>
      <c r="U26" s="46">
        <f t="shared" si="4"/>
        <v>0</v>
      </c>
      <c r="V26" s="47" t="s">
        <v>88</v>
      </c>
      <c r="W26" s="34">
        <v>0</v>
      </c>
      <c r="X26" s="34">
        <v>0</v>
      </c>
      <c r="Y26" s="33">
        <f t="shared" si="5"/>
        <v>0</v>
      </c>
    </row>
    <row r="27" spans="1:25" ht="30" customHeight="1">
      <c r="A27" s="29">
        <v>24</v>
      </c>
      <c r="B27" s="6" t="s">
        <v>69</v>
      </c>
      <c r="C27" s="6" t="s">
        <v>70</v>
      </c>
      <c r="D27" s="1" t="s">
        <v>89</v>
      </c>
      <c r="E27" s="8" t="s">
        <v>90</v>
      </c>
      <c r="F27" s="41">
        <v>2000</v>
      </c>
      <c r="G27" s="43"/>
      <c r="H27" s="41">
        <f t="shared" si="0"/>
        <v>0</v>
      </c>
      <c r="I27" s="33"/>
      <c r="J27" s="44">
        <f t="shared" si="1"/>
        <v>0</v>
      </c>
      <c r="K27" s="45"/>
      <c r="L27" s="46">
        <f t="shared" si="2"/>
        <v>0</v>
      </c>
      <c r="M27" s="33"/>
      <c r="N27" s="33"/>
      <c r="O27" s="44"/>
      <c r="P27" s="46">
        <f t="shared" si="3"/>
        <v>0</v>
      </c>
      <c r="Q27" s="39"/>
      <c r="R27" s="38"/>
      <c r="S27" s="39"/>
      <c r="T27" s="39"/>
      <c r="U27" s="46">
        <f t="shared" si="4"/>
        <v>0</v>
      </c>
      <c r="V27" s="47" t="s">
        <v>91</v>
      </c>
      <c r="W27" s="34">
        <v>0</v>
      </c>
      <c r="X27" s="34">
        <v>0</v>
      </c>
      <c r="Y27" s="33">
        <f t="shared" si="5"/>
        <v>0</v>
      </c>
    </row>
    <row r="28" spans="1:25" ht="30" customHeight="1">
      <c r="A28" s="29">
        <v>25</v>
      </c>
      <c r="B28" s="6" t="s">
        <v>92</v>
      </c>
      <c r="C28" s="6" t="s">
        <v>93</v>
      </c>
      <c r="D28" s="1" t="s">
        <v>94</v>
      </c>
      <c r="E28" s="8" t="s">
        <v>30</v>
      </c>
      <c r="F28" s="41">
        <v>1000</v>
      </c>
      <c r="G28" s="43"/>
      <c r="H28" s="41">
        <f t="shared" si="0"/>
        <v>0</v>
      </c>
      <c r="I28" s="33"/>
      <c r="J28" s="44">
        <f t="shared" si="1"/>
        <v>0</v>
      </c>
      <c r="K28" s="45"/>
      <c r="L28" s="46">
        <f t="shared" si="2"/>
        <v>0</v>
      </c>
      <c r="M28" s="33"/>
      <c r="N28" s="33"/>
      <c r="O28" s="44"/>
      <c r="P28" s="46">
        <f t="shared" si="3"/>
        <v>0</v>
      </c>
      <c r="Q28" s="39"/>
      <c r="R28" s="38"/>
      <c r="S28" s="39"/>
      <c r="T28" s="39"/>
      <c r="U28" s="46">
        <f t="shared" si="4"/>
        <v>0</v>
      </c>
      <c r="V28" s="47" t="s">
        <v>36</v>
      </c>
      <c r="W28" s="34">
        <v>0</v>
      </c>
      <c r="X28" s="34">
        <v>0</v>
      </c>
      <c r="Y28" s="33">
        <f t="shared" si="5"/>
        <v>0</v>
      </c>
    </row>
    <row r="29" spans="1:25" ht="30" customHeight="1">
      <c r="A29" s="29">
        <v>26</v>
      </c>
      <c r="B29" s="6" t="s">
        <v>92</v>
      </c>
      <c r="C29" s="6" t="s">
        <v>93</v>
      </c>
      <c r="D29" s="1" t="s">
        <v>95</v>
      </c>
      <c r="E29" s="8" t="s">
        <v>96</v>
      </c>
      <c r="F29" s="41">
        <v>1000</v>
      </c>
      <c r="G29" s="43"/>
      <c r="H29" s="41">
        <f t="shared" si="0"/>
        <v>0</v>
      </c>
      <c r="I29" s="33"/>
      <c r="J29" s="44">
        <f t="shared" si="1"/>
        <v>0</v>
      </c>
      <c r="K29" s="45"/>
      <c r="L29" s="46">
        <f t="shared" si="2"/>
        <v>0</v>
      </c>
      <c r="M29" s="33"/>
      <c r="N29" s="33"/>
      <c r="O29" s="44"/>
      <c r="P29" s="46">
        <f t="shared" si="3"/>
        <v>0</v>
      </c>
      <c r="Q29" s="39"/>
      <c r="R29" s="38"/>
      <c r="S29" s="39"/>
      <c r="T29" s="39"/>
      <c r="U29" s="46">
        <f t="shared" si="4"/>
        <v>0</v>
      </c>
      <c r="V29" s="47" t="s">
        <v>36</v>
      </c>
      <c r="W29" s="34">
        <v>0</v>
      </c>
      <c r="X29" s="34">
        <v>0</v>
      </c>
      <c r="Y29" s="33">
        <f t="shared" si="5"/>
        <v>0</v>
      </c>
    </row>
    <row r="30" spans="1:25" ht="30" customHeight="1">
      <c r="A30" s="29">
        <v>27</v>
      </c>
      <c r="B30" s="6" t="s">
        <v>97</v>
      </c>
      <c r="C30" s="6" t="s">
        <v>98</v>
      </c>
      <c r="D30" s="1" t="s">
        <v>99</v>
      </c>
      <c r="E30" s="8" t="s">
        <v>30</v>
      </c>
      <c r="F30" s="41">
        <v>1000</v>
      </c>
      <c r="G30" s="43"/>
      <c r="H30" s="41">
        <f t="shared" si="0"/>
        <v>0</v>
      </c>
      <c r="I30" s="33"/>
      <c r="J30" s="44">
        <f t="shared" si="1"/>
        <v>0</v>
      </c>
      <c r="K30" s="45"/>
      <c r="L30" s="46">
        <f t="shared" si="2"/>
        <v>0</v>
      </c>
      <c r="M30" s="33"/>
      <c r="N30" s="33"/>
      <c r="O30" s="44"/>
      <c r="P30" s="46">
        <f t="shared" si="3"/>
        <v>0</v>
      </c>
      <c r="Q30" s="39"/>
      <c r="R30" s="38"/>
      <c r="S30" s="39"/>
      <c r="T30" s="39"/>
      <c r="U30" s="46">
        <f t="shared" si="4"/>
        <v>0</v>
      </c>
      <c r="V30" s="47" t="s">
        <v>36</v>
      </c>
      <c r="W30" s="34">
        <v>0</v>
      </c>
      <c r="X30" s="34">
        <v>0</v>
      </c>
      <c r="Y30" s="33">
        <f t="shared" si="5"/>
        <v>0</v>
      </c>
    </row>
    <row r="31" spans="1:25" ht="30" customHeight="1">
      <c r="A31" s="29">
        <v>28</v>
      </c>
      <c r="B31" s="6" t="s">
        <v>97</v>
      </c>
      <c r="C31" s="6" t="s">
        <v>98</v>
      </c>
      <c r="D31" s="1" t="s">
        <v>100</v>
      </c>
      <c r="E31" s="8" t="s">
        <v>101</v>
      </c>
      <c r="F31" s="41">
        <v>1000</v>
      </c>
      <c r="G31" s="43"/>
      <c r="H31" s="41">
        <f t="shared" si="0"/>
        <v>0</v>
      </c>
      <c r="I31" s="33"/>
      <c r="J31" s="44">
        <f t="shared" si="1"/>
        <v>0</v>
      </c>
      <c r="K31" s="45"/>
      <c r="L31" s="46">
        <f t="shared" si="2"/>
        <v>0</v>
      </c>
      <c r="M31" s="33"/>
      <c r="N31" s="33"/>
      <c r="O31" s="44"/>
      <c r="P31" s="46">
        <f t="shared" si="3"/>
        <v>0</v>
      </c>
      <c r="Q31" s="39"/>
      <c r="R31" s="38"/>
      <c r="S31" s="39"/>
      <c r="T31" s="39"/>
      <c r="U31" s="46">
        <f t="shared" si="4"/>
        <v>0</v>
      </c>
      <c r="V31" s="47" t="s">
        <v>66</v>
      </c>
      <c r="W31" s="34">
        <v>0</v>
      </c>
      <c r="X31" s="34">
        <v>0</v>
      </c>
      <c r="Y31" s="33">
        <f t="shared" si="5"/>
        <v>0</v>
      </c>
    </row>
    <row r="32" spans="1:25" ht="30" customHeight="1">
      <c r="A32" s="29">
        <v>29</v>
      </c>
      <c r="B32" s="6" t="s">
        <v>102</v>
      </c>
      <c r="C32" s="6" t="s">
        <v>103</v>
      </c>
      <c r="D32" s="1" t="s">
        <v>104</v>
      </c>
      <c r="E32" s="8" t="s">
        <v>30</v>
      </c>
      <c r="F32" s="41">
        <v>1000</v>
      </c>
      <c r="G32" s="43"/>
      <c r="H32" s="41">
        <f t="shared" si="0"/>
        <v>0</v>
      </c>
      <c r="I32" s="33"/>
      <c r="J32" s="44">
        <f t="shared" si="1"/>
        <v>0</v>
      </c>
      <c r="K32" s="45"/>
      <c r="L32" s="46">
        <f t="shared" si="2"/>
        <v>0</v>
      </c>
      <c r="M32" s="33"/>
      <c r="N32" s="33"/>
      <c r="O32" s="44"/>
      <c r="P32" s="46">
        <f t="shared" si="3"/>
        <v>0</v>
      </c>
      <c r="Q32" s="39"/>
      <c r="R32" s="38"/>
      <c r="S32" s="39"/>
      <c r="T32" s="39"/>
      <c r="U32" s="46">
        <f t="shared" si="4"/>
        <v>0</v>
      </c>
      <c r="V32" s="47" t="s">
        <v>36</v>
      </c>
      <c r="W32" s="34">
        <v>0</v>
      </c>
      <c r="X32" s="34">
        <v>0</v>
      </c>
      <c r="Y32" s="33">
        <f t="shared" si="5"/>
        <v>0</v>
      </c>
    </row>
    <row r="33" spans="1:25" ht="30" customHeight="1">
      <c r="A33" s="29">
        <v>30</v>
      </c>
      <c r="B33" s="6" t="s">
        <v>102</v>
      </c>
      <c r="C33" s="6" t="s">
        <v>103</v>
      </c>
      <c r="D33" s="1" t="s">
        <v>105</v>
      </c>
      <c r="E33" s="8" t="s">
        <v>106</v>
      </c>
      <c r="F33" s="41">
        <v>1000</v>
      </c>
      <c r="G33" s="43"/>
      <c r="H33" s="41">
        <f t="shared" si="0"/>
        <v>0</v>
      </c>
      <c r="I33" s="33"/>
      <c r="J33" s="44">
        <f t="shared" si="1"/>
        <v>0</v>
      </c>
      <c r="K33" s="45"/>
      <c r="L33" s="46">
        <f t="shared" si="2"/>
        <v>0</v>
      </c>
      <c r="M33" s="33"/>
      <c r="N33" s="33"/>
      <c r="O33" s="44"/>
      <c r="P33" s="46">
        <f t="shared" si="3"/>
        <v>0</v>
      </c>
      <c r="Q33" s="39"/>
      <c r="R33" s="38"/>
      <c r="S33" s="39"/>
      <c r="T33" s="39"/>
      <c r="U33" s="46">
        <f t="shared" si="4"/>
        <v>0</v>
      </c>
      <c r="V33" s="47" t="s">
        <v>36</v>
      </c>
      <c r="W33" s="34">
        <v>0</v>
      </c>
      <c r="X33" s="34">
        <v>0</v>
      </c>
      <c r="Y33" s="33">
        <f t="shared" si="5"/>
        <v>0</v>
      </c>
    </row>
    <row r="34" spans="1:25" ht="30" customHeight="1">
      <c r="A34" s="29">
        <v>31</v>
      </c>
      <c r="B34" s="6" t="s">
        <v>102</v>
      </c>
      <c r="C34" s="6" t="s">
        <v>103</v>
      </c>
      <c r="D34" s="1" t="s">
        <v>107</v>
      </c>
      <c r="E34" s="8" t="s">
        <v>108</v>
      </c>
      <c r="F34" s="41">
        <v>1000</v>
      </c>
      <c r="G34" s="43"/>
      <c r="H34" s="41">
        <f t="shared" si="0"/>
        <v>0</v>
      </c>
      <c r="I34" s="33"/>
      <c r="J34" s="44">
        <f t="shared" si="1"/>
        <v>0</v>
      </c>
      <c r="K34" s="45"/>
      <c r="L34" s="46">
        <f t="shared" si="2"/>
        <v>0</v>
      </c>
      <c r="M34" s="33"/>
      <c r="N34" s="33"/>
      <c r="O34" s="44"/>
      <c r="P34" s="46">
        <f t="shared" si="3"/>
        <v>0</v>
      </c>
      <c r="Q34" s="39"/>
      <c r="R34" s="38"/>
      <c r="S34" s="39"/>
      <c r="T34" s="39"/>
      <c r="U34" s="46">
        <f t="shared" si="4"/>
        <v>0</v>
      </c>
      <c r="V34" s="47" t="s">
        <v>36</v>
      </c>
      <c r="W34" s="34">
        <v>0</v>
      </c>
      <c r="X34" s="34">
        <v>0</v>
      </c>
      <c r="Y34" s="33">
        <f t="shared" si="5"/>
        <v>0</v>
      </c>
    </row>
    <row r="35" spans="1:25" ht="30" customHeight="1">
      <c r="A35" s="29">
        <v>32</v>
      </c>
      <c r="B35" s="6" t="s">
        <v>109</v>
      </c>
      <c r="C35" s="6" t="s">
        <v>110</v>
      </c>
      <c r="D35" s="1" t="s">
        <v>111</v>
      </c>
      <c r="E35" s="8" t="s">
        <v>30</v>
      </c>
      <c r="F35" s="41">
        <v>1000</v>
      </c>
      <c r="G35" s="43"/>
      <c r="H35" s="41">
        <f t="shared" si="0"/>
        <v>0</v>
      </c>
      <c r="I35" s="33"/>
      <c r="J35" s="44">
        <f t="shared" si="1"/>
        <v>0</v>
      </c>
      <c r="K35" s="45"/>
      <c r="L35" s="46">
        <f t="shared" si="2"/>
        <v>0</v>
      </c>
      <c r="M35" s="33"/>
      <c r="N35" s="33"/>
      <c r="O35" s="44"/>
      <c r="P35" s="46">
        <f t="shared" si="3"/>
        <v>0</v>
      </c>
      <c r="Q35" s="39"/>
      <c r="R35" s="38"/>
      <c r="S35" s="39"/>
      <c r="T35" s="39"/>
      <c r="U35" s="46">
        <f t="shared" si="4"/>
        <v>0</v>
      </c>
      <c r="V35" s="47" t="s">
        <v>36</v>
      </c>
      <c r="W35" s="34">
        <v>0</v>
      </c>
      <c r="X35" s="34">
        <v>0</v>
      </c>
      <c r="Y35" s="33">
        <f t="shared" si="5"/>
        <v>0</v>
      </c>
    </row>
    <row r="36" spans="1:25" ht="30" customHeight="1">
      <c r="A36" s="29">
        <v>33</v>
      </c>
      <c r="B36" s="6" t="s">
        <v>109</v>
      </c>
      <c r="C36" s="6" t="s">
        <v>110</v>
      </c>
      <c r="D36" s="1" t="s">
        <v>112</v>
      </c>
      <c r="E36" s="8" t="s">
        <v>113</v>
      </c>
      <c r="F36" s="41">
        <v>1000</v>
      </c>
      <c r="G36" s="43"/>
      <c r="H36" s="41">
        <f t="shared" si="0"/>
        <v>0</v>
      </c>
      <c r="I36" s="33"/>
      <c r="J36" s="44">
        <f t="shared" si="1"/>
        <v>0</v>
      </c>
      <c r="K36" s="45"/>
      <c r="L36" s="46">
        <f t="shared" si="2"/>
        <v>0</v>
      </c>
      <c r="M36" s="33"/>
      <c r="N36" s="33"/>
      <c r="O36" s="44"/>
      <c r="P36" s="46">
        <f t="shared" si="3"/>
        <v>0</v>
      </c>
      <c r="Q36" s="39"/>
      <c r="R36" s="38"/>
      <c r="S36" s="39"/>
      <c r="T36" s="39"/>
      <c r="U36" s="46">
        <f t="shared" si="4"/>
        <v>0</v>
      </c>
      <c r="V36" s="47" t="s">
        <v>36</v>
      </c>
      <c r="W36" s="34">
        <v>0</v>
      </c>
      <c r="X36" s="34">
        <v>0</v>
      </c>
      <c r="Y36" s="33">
        <f t="shared" si="5"/>
        <v>0</v>
      </c>
    </row>
    <row r="37" spans="1:25" ht="30" customHeight="1">
      <c r="A37" s="29">
        <v>34</v>
      </c>
      <c r="B37" s="6" t="s">
        <v>114</v>
      </c>
      <c r="C37" s="6" t="s">
        <v>115</v>
      </c>
      <c r="D37" s="1" t="s">
        <v>116</v>
      </c>
      <c r="E37" s="8" t="s">
        <v>117</v>
      </c>
      <c r="F37" s="41">
        <v>10000</v>
      </c>
      <c r="G37" s="43"/>
      <c r="H37" s="41">
        <f t="shared" si="0"/>
        <v>0</v>
      </c>
      <c r="I37" s="33"/>
      <c r="J37" s="44">
        <f t="shared" si="1"/>
        <v>0</v>
      </c>
      <c r="K37" s="45"/>
      <c r="L37" s="46">
        <f t="shared" si="2"/>
        <v>0</v>
      </c>
      <c r="M37" s="33"/>
      <c r="N37" s="33"/>
      <c r="O37" s="44"/>
      <c r="P37" s="46">
        <f t="shared" si="3"/>
        <v>0</v>
      </c>
      <c r="Q37" s="39"/>
      <c r="R37" s="38"/>
      <c r="S37" s="39"/>
      <c r="T37" s="39"/>
      <c r="U37" s="46">
        <f t="shared" si="4"/>
        <v>0</v>
      </c>
      <c r="V37" s="47" t="s">
        <v>36</v>
      </c>
      <c r="W37" s="34">
        <v>0</v>
      </c>
      <c r="X37" s="34">
        <v>0</v>
      </c>
      <c r="Y37" s="33">
        <f t="shared" si="5"/>
        <v>0</v>
      </c>
    </row>
    <row r="38" spans="1:25" ht="30" customHeight="1">
      <c r="A38" s="29">
        <v>35</v>
      </c>
      <c r="B38" s="6" t="s">
        <v>114</v>
      </c>
      <c r="C38" s="6" t="s">
        <v>115</v>
      </c>
      <c r="D38" s="1" t="s">
        <v>118</v>
      </c>
      <c r="E38" s="8" t="s">
        <v>119</v>
      </c>
      <c r="F38" s="41">
        <v>1000</v>
      </c>
      <c r="G38" s="43"/>
      <c r="H38" s="41">
        <f t="shared" si="0"/>
        <v>0</v>
      </c>
      <c r="I38" s="33"/>
      <c r="J38" s="44">
        <f t="shared" si="1"/>
        <v>0</v>
      </c>
      <c r="K38" s="45"/>
      <c r="L38" s="46">
        <f t="shared" si="2"/>
        <v>0</v>
      </c>
      <c r="M38" s="33"/>
      <c r="N38" s="33"/>
      <c r="O38" s="44"/>
      <c r="P38" s="46">
        <f t="shared" si="3"/>
        <v>0</v>
      </c>
      <c r="Q38" s="39"/>
      <c r="R38" s="38"/>
      <c r="S38" s="39"/>
      <c r="T38" s="39"/>
      <c r="U38" s="46">
        <f t="shared" si="4"/>
        <v>0</v>
      </c>
      <c r="V38" s="47" t="s">
        <v>36</v>
      </c>
      <c r="W38" s="34">
        <v>0</v>
      </c>
      <c r="X38" s="34">
        <v>0</v>
      </c>
      <c r="Y38" s="33">
        <f t="shared" si="5"/>
        <v>0</v>
      </c>
    </row>
    <row r="39" spans="1:25" ht="30" customHeight="1">
      <c r="A39" s="29">
        <v>36</v>
      </c>
      <c r="B39" s="6" t="s">
        <v>120</v>
      </c>
      <c r="C39" s="6" t="s">
        <v>121</v>
      </c>
      <c r="D39" s="1" t="s">
        <v>122</v>
      </c>
      <c r="E39" s="8" t="s">
        <v>30</v>
      </c>
      <c r="F39" s="41">
        <v>1000</v>
      </c>
      <c r="G39" s="43"/>
      <c r="H39" s="41">
        <f t="shared" si="0"/>
        <v>0</v>
      </c>
      <c r="I39" s="33"/>
      <c r="J39" s="44">
        <f t="shared" si="1"/>
        <v>0</v>
      </c>
      <c r="K39" s="45"/>
      <c r="L39" s="46">
        <f t="shared" si="2"/>
        <v>0</v>
      </c>
      <c r="M39" s="33"/>
      <c r="N39" s="33"/>
      <c r="O39" s="44"/>
      <c r="P39" s="46">
        <f t="shared" si="3"/>
        <v>0</v>
      </c>
      <c r="Q39" s="39"/>
      <c r="R39" s="38"/>
      <c r="S39" s="39"/>
      <c r="T39" s="39"/>
      <c r="U39" s="46">
        <f t="shared" si="4"/>
        <v>0</v>
      </c>
      <c r="V39" s="47" t="s">
        <v>36</v>
      </c>
      <c r="W39" s="34">
        <v>0</v>
      </c>
      <c r="X39" s="34">
        <v>0</v>
      </c>
      <c r="Y39" s="33">
        <f t="shared" si="5"/>
        <v>0</v>
      </c>
    </row>
    <row r="40" spans="1:25" ht="30" customHeight="1">
      <c r="A40" s="29">
        <v>37</v>
      </c>
      <c r="B40" s="6" t="s">
        <v>120</v>
      </c>
      <c r="C40" s="6" t="s">
        <v>121</v>
      </c>
      <c r="D40" s="1" t="s">
        <v>123</v>
      </c>
      <c r="E40" s="8" t="s">
        <v>124</v>
      </c>
      <c r="F40" s="41">
        <v>2000</v>
      </c>
      <c r="G40" s="43"/>
      <c r="H40" s="41">
        <f t="shared" si="0"/>
        <v>0</v>
      </c>
      <c r="I40" s="33"/>
      <c r="J40" s="44">
        <f t="shared" si="1"/>
        <v>0</v>
      </c>
      <c r="K40" s="45"/>
      <c r="L40" s="46">
        <f t="shared" si="2"/>
        <v>0</v>
      </c>
      <c r="M40" s="33"/>
      <c r="N40" s="33"/>
      <c r="O40" s="44"/>
      <c r="P40" s="46">
        <f t="shared" si="3"/>
        <v>0</v>
      </c>
      <c r="Q40" s="39"/>
      <c r="R40" s="38"/>
      <c r="S40" s="39"/>
      <c r="T40" s="39"/>
      <c r="U40" s="46">
        <f t="shared" si="4"/>
        <v>0</v>
      </c>
      <c r="V40" s="47" t="s">
        <v>125</v>
      </c>
      <c r="W40" s="34">
        <v>0</v>
      </c>
      <c r="X40" s="34">
        <v>0</v>
      </c>
      <c r="Y40" s="33">
        <f t="shared" si="5"/>
        <v>0</v>
      </c>
    </row>
    <row r="41" spans="1:25" ht="30" customHeight="1">
      <c r="A41" s="29">
        <v>38</v>
      </c>
      <c r="B41" s="6" t="s">
        <v>120</v>
      </c>
      <c r="C41" s="6" t="s">
        <v>121</v>
      </c>
      <c r="D41" s="1" t="s">
        <v>126</v>
      </c>
      <c r="E41" s="8" t="s">
        <v>127</v>
      </c>
      <c r="F41" s="41">
        <v>1000</v>
      </c>
      <c r="G41" s="43"/>
      <c r="H41" s="41">
        <f t="shared" si="0"/>
        <v>0</v>
      </c>
      <c r="I41" s="33"/>
      <c r="J41" s="44">
        <f t="shared" si="1"/>
        <v>0</v>
      </c>
      <c r="K41" s="45"/>
      <c r="L41" s="46">
        <f t="shared" si="2"/>
        <v>0</v>
      </c>
      <c r="M41" s="33"/>
      <c r="N41" s="33"/>
      <c r="O41" s="44"/>
      <c r="P41" s="46">
        <f t="shared" si="3"/>
        <v>0</v>
      </c>
      <c r="Q41" s="39"/>
      <c r="R41" s="38"/>
      <c r="S41" s="39"/>
      <c r="T41" s="39"/>
      <c r="U41" s="46">
        <f t="shared" si="4"/>
        <v>0</v>
      </c>
      <c r="V41" s="47" t="s">
        <v>36</v>
      </c>
      <c r="W41" s="34">
        <v>0</v>
      </c>
      <c r="X41" s="34">
        <v>0</v>
      </c>
      <c r="Y41" s="33">
        <f t="shared" si="5"/>
        <v>0</v>
      </c>
    </row>
    <row r="42" spans="1:25" ht="30" customHeight="1">
      <c r="A42" s="29">
        <v>39</v>
      </c>
      <c r="B42" s="6" t="s">
        <v>128</v>
      </c>
      <c r="C42" s="6" t="s">
        <v>129</v>
      </c>
      <c r="D42" s="1" t="s">
        <v>130</v>
      </c>
      <c r="E42" s="8" t="s">
        <v>131</v>
      </c>
      <c r="F42" s="41">
        <v>1000</v>
      </c>
      <c r="G42" s="43"/>
      <c r="H42" s="41">
        <f t="shared" si="0"/>
        <v>0</v>
      </c>
      <c r="I42" s="33"/>
      <c r="J42" s="44">
        <f t="shared" si="1"/>
        <v>0</v>
      </c>
      <c r="K42" s="45"/>
      <c r="L42" s="46">
        <f t="shared" si="2"/>
        <v>0</v>
      </c>
      <c r="M42" s="33"/>
      <c r="N42" s="33"/>
      <c r="O42" s="44"/>
      <c r="P42" s="46">
        <f t="shared" si="3"/>
        <v>0</v>
      </c>
      <c r="Q42" s="39"/>
      <c r="R42" s="38"/>
      <c r="S42" s="39"/>
      <c r="T42" s="39"/>
      <c r="U42" s="46">
        <f t="shared" si="4"/>
        <v>0</v>
      </c>
      <c r="V42" s="47" t="s">
        <v>36</v>
      </c>
      <c r="W42" s="34">
        <v>0</v>
      </c>
      <c r="X42" s="34">
        <v>0</v>
      </c>
      <c r="Y42" s="33">
        <f t="shared" si="5"/>
        <v>0</v>
      </c>
    </row>
    <row r="43" spans="1:25" ht="30" customHeight="1">
      <c r="A43" s="29">
        <v>40</v>
      </c>
      <c r="B43" s="6" t="s">
        <v>128</v>
      </c>
      <c r="C43" s="6" t="s">
        <v>129</v>
      </c>
      <c r="D43" s="1" t="s">
        <v>132</v>
      </c>
      <c r="E43" s="8" t="s">
        <v>133</v>
      </c>
      <c r="F43" s="41">
        <v>10000</v>
      </c>
      <c r="G43" s="43"/>
      <c r="H43" s="41">
        <f t="shared" si="0"/>
        <v>0</v>
      </c>
      <c r="I43" s="33"/>
      <c r="J43" s="44">
        <f t="shared" si="1"/>
        <v>0</v>
      </c>
      <c r="K43" s="45"/>
      <c r="L43" s="46">
        <f t="shared" si="2"/>
        <v>0</v>
      </c>
      <c r="M43" s="33"/>
      <c r="N43" s="33"/>
      <c r="O43" s="44"/>
      <c r="P43" s="46">
        <f t="shared" si="3"/>
        <v>0</v>
      </c>
      <c r="Q43" s="39"/>
      <c r="R43" s="38"/>
      <c r="S43" s="39"/>
      <c r="T43" s="39"/>
      <c r="U43" s="46">
        <f t="shared" si="4"/>
        <v>0</v>
      </c>
      <c r="V43" s="47" t="s">
        <v>36</v>
      </c>
      <c r="W43" s="34">
        <v>0</v>
      </c>
      <c r="X43" s="34">
        <v>0</v>
      </c>
      <c r="Y43" s="33">
        <f t="shared" si="5"/>
        <v>0</v>
      </c>
    </row>
    <row r="44" spans="1:25" ht="30" customHeight="1">
      <c r="A44" s="29">
        <v>41</v>
      </c>
      <c r="B44" s="6" t="s">
        <v>128</v>
      </c>
      <c r="C44" s="6" t="s">
        <v>129</v>
      </c>
      <c r="D44" s="1" t="s">
        <v>134</v>
      </c>
      <c r="E44" s="8" t="s">
        <v>135</v>
      </c>
      <c r="F44" s="41">
        <v>1000</v>
      </c>
      <c r="G44" s="43"/>
      <c r="H44" s="41">
        <f t="shared" si="0"/>
        <v>0</v>
      </c>
      <c r="I44" s="33"/>
      <c r="J44" s="44">
        <f t="shared" si="1"/>
        <v>0</v>
      </c>
      <c r="K44" s="45"/>
      <c r="L44" s="46">
        <f t="shared" si="2"/>
        <v>0</v>
      </c>
      <c r="M44" s="33"/>
      <c r="N44" s="33"/>
      <c r="O44" s="44"/>
      <c r="P44" s="46">
        <f t="shared" si="3"/>
        <v>0</v>
      </c>
      <c r="Q44" s="39"/>
      <c r="R44" s="38"/>
      <c r="S44" s="39"/>
      <c r="T44" s="39"/>
      <c r="U44" s="46">
        <f t="shared" si="4"/>
        <v>0</v>
      </c>
      <c r="V44" s="47" t="s">
        <v>36</v>
      </c>
      <c r="W44" s="34">
        <v>0</v>
      </c>
      <c r="X44" s="34">
        <v>0</v>
      </c>
      <c r="Y44" s="33">
        <f t="shared" si="5"/>
        <v>0</v>
      </c>
    </row>
    <row r="45" spans="1:25" ht="30" customHeight="1">
      <c r="A45" s="29">
        <v>42</v>
      </c>
      <c r="B45" s="6" t="s">
        <v>128</v>
      </c>
      <c r="C45" s="6" t="s">
        <v>129</v>
      </c>
      <c r="D45" s="1" t="s">
        <v>136</v>
      </c>
      <c r="E45" s="8" t="s">
        <v>137</v>
      </c>
      <c r="F45" s="41">
        <v>1000</v>
      </c>
      <c r="G45" s="43"/>
      <c r="H45" s="41">
        <f t="shared" si="0"/>
        <v>0</v>
      </c>
      <c r="I45" s="33"/>
      <c r="J45" s="44">
        <f t="shared" si="1"/>
        <v>0</v>
      </c>
      <c r="K45" s="45"/>
      <c r="L45" s="46">
        <f t="shared" si="2"/>
        <v>0</v>
      </c>
      <c r="M45" s="33"/>
      <c r="N45" s="33"/>
      <c r="O45" s="44"/>
      <c r="P45" s="46">
        <f t="shared" si="3"/>
        <v>0</v>
      </c>
      <c r="Q45" s="39"/>
      <c r="R45" s="38"/>
      <c r="S45" s="39"/>
      <c r="T45" s="39"/>
      <c r="U45" s="46">
        <f t="shared" si="4"/>
        <v>0</v>
      </c>
      <c r="V45" s="47" t="s">
        <v>36</v>
      </c>
      <c r="W45" s="34">
        <v>0</v>
      </c>
      <c r="X45" s="34">
        <v>0</v>
      </c>
      <c r="Y45" s="33">
        <f t="shared" si="5"/>
        <v>0</v>
      </c>
    </row>
    <row r="46" spans="1:25" ht="30" customHeight="1">
      <c r="A46" s="29">
        <v>43</v>
      </c>
      <c r="B46" s="6" t="s">
        <v>138</v>
      </c>
      <c r="C46" s="6" t="s">
        <v>139</v>
      </c>
      <c r="D46" s="1" t="s">
        <v>140</v>
      </c>
      <c r="E46" s="8" t="s">
        <v>141</v>
      </c>
      <c r="F46" s="41">
        <v>10000</v>
      </c>
      <c r="G46" s="43"/>
      <c r="H46" s="41">
        <f t="shared" si="0"/>
        <v>0</v>
      </c>
      <c r="I46" s="33"/>
      <c r="J46" s="44">
        <f t="shared" si="1"/>
        <v>0</v>
      </c>
      <c r="K46" s="45"/>
      <c r="L46" s="46">
        <f t="shared" si="2"/>
        <v>0</v>
      </c>
      <c r="M46" s="33"/>
      <c r="N46" s="33"/>
      <c r="O46" s="44"/>
      <c r="P46" s="46">
        <f t="shared" si="3"/>
        <v>0</v>
      </c>
      <c r="Q46" s="39"/>
      <c r="R46" s="38"/>
      <c r="S46" s="39"/>
      <c r="T46" s="39"/>
      <c r="U46" s="46">
        <f t="shared" si="4"/>
        <v>0</v>
      </c>
      <c r="V46" s="47" t="s">
        <v>36</v>
      </c>
      <c r="W46" s="34">
        <v>0</v>
      </c>
      <c r="X46" s="34">
        <v>0</v>
      </c>
      <c r="Y46" s="33">
        <f t="shared" si="5"/>
        <v>0</v>
      </c>
    </row>
    <row r="47" spans="1:25" ht="30" customHeight="1">
      <c r="A47" s="29">
        <v>44</v>
      </c>
      <c r="B47" s="6" t="s">
        <v>138</v>
      </c>
      <c r="C47" s="6" t="s">
        <v>139</v>
      </c>
      <c r="D47" s="1" t="s">
        <v>142</v>
      </c>
      <c r="E47" s="8" t="s">
        <v>143</v>
      </c>
      <c r="F47" s="41">
        <v>1000</v>
      </c>
      <c r="G47" s="43"/>
      <c r="H47" s="41">
        <f t="shared" si="0"/>
        <v>0</v>
      </c>
      <c r="I47" s="33"/>
      <c r="J47" s="44">
        <f t="shared" si="1"/>
        <v>0</v>
      </c>
      <c r="K47" s="45"/>
      <c r="L47" s="46">
        <f t="shared" si="2"/>
        <v>0</v>
      </c>
      <c r="M47" s="33"/>
      <c r="N47" s="33"/>
      <c r="O47" s="44"/>
      <c r="P47" s="46">
        <f t="shared" si="3"/>
        <v>0</v>
      </c>
      <c r="Q47" s="39"/>
      <c r="R47" s="38"/>
      <c r="S47" s="39"/>
      <c r="T47" s="39"/>
      <c r="U47" s="46">
        <f t="shared" si="4"/>
        <v>0</v>
      </c>
      <c r="V47" s="47" t="s">
        <v>36</v>
      </c>
      <c r="W47" s="34">
        <v>0</v>
      </c>
      <c r="X47" s="34">
        <v>0</v>
      </c>
      <c r="Y47" s="33">
        <f t="shared" si="5"/>
        <v>0</v>
      </c>
    </row>
    <row r="48" spans="1:25" ht="30" customHeight="1">
      <c r="A48" s="29">
        <v>45</v>
      </c>
      <c r="B48" s="6" t="s">
        <v>138</v>
      </c>
      <c r="C48" s="6" t="s">
        <v>139</v>
      </c>
      <c r="D48" s="1" t="s">
        <v>144</v>
      </c>
      <c r="E48" s="8" t="s">
        <v>145</v>
      </c>
      <c r="F48" s="41">
        <v>1000</v>
      </c>
      <c r="G48" s="43"/>
      <c r="H48" s="41">
        <f t="shared" si="0"/>
        <v>0</v>
      </c>
      <c r="I48" s="33"/>
      <c r="J48" s="44">
        <f t="shared" si="1"/>
        <v>0</v>
      </c>
      <c r="K48" s="45"/>
      <c r="L48" s="46">
        <f t="shared" si="2"/>
        <v>0</v>
      </c>
      <c r="M48" s="33"/>
      <c r="N48" s="33"/>
      <c r="O48" s="44"/>
      <c r="P48" s="46">
        <f t="shared" si="3"/>
        <v>0</v>
      </c>
      <c r="Q48" s="39"/>
      <c r="R48" s="38"/>
      <c r="S48" s="39"/>
      <c r="T48" s="39"/>
      <c r="U48" s="46">
        <f t="shared" si="4"/>
        <v>0</v>
      </c>
      <c r="V48" s="47" t="s">
        <v>36</v>
      </c>
      <c r="W48" s="34">
        <v>0</v>
      </c>
      <c r="X48" s="34">
        <v>0</v>
      </c>
      <c r="Y48" s="33">
        <f t="shared" si="5"/>
        <v>0</v>
      </c>
    </row>
    <row r="49" spans="1:25" ht="30" customHeight="1">
      <c r="A49" s="29">
        <v>46</v>
      </c>
      <c r="B49" s="6" t="s">
        <v>138</v>
      </c>
      <c r="C49" s="6" t="s">
        <v>139</v>
      </c>
      <c r="D49" s="1" t="s">
        <v>146</v>
      </c>
      <c r="E49" s="8" t="s">
        <v>147</v>
      </c>
      <c r="F49" s="41">
        <v>1000</v>
      </c>
      <c r="G49" s="43"/>
      <c r="H49" s="41">
        <f t="shared" si="0"/>
        <v>0</v>
      </c>
      <c r="I49" s="33"/>
      <c r="J49" s="44">
        <f t="shared" si="1"/>
        <v>0</v>
      </c>
      <c r="K49" s="45"/>
      <c r="L49" s="46">
        <f t="shared" si="2"/>
        <v>0</v>
      </c>
      <c r="M49" s="33"/>
      <c r="N49" s="33"/>
      <c r="O49" s="44"/>
      <c r="P49" s="46">
        <f t="shared" si="3"/>
        <v>0</v>
      </c>
      <c r="Q49" s="39"/>
      <c r="R49" s="38"/>
      <c r="S49" s="39"/>
      <c r="T49" s="39"/>
      <c r="U49" s="46">
        <f t="shared" si="4"/>
        <v>0</v>
      </c>
      <c r="V49" s="47" t="s">
        <v>148</v>
      </c>
      <c r="W49" s="34">
        <v>0</v>
      </c>
      <c r="X49" s="34">
        <v>0</v>
      </c>
      <c r="Y49" s="33">
        <f t="shared" si="5"/>
        <v>0</v>
      </c>
    </row>
    <row r="50" spans="1:25" ht="30" customHeight="1">
      <c r="A50" s="29">
        <v>47</v>
      </c>
      <c r="B50" s="6" t="s">
        <v>138</v>
      </c>
      <c r="C50" s="6" t="s">
        <v>139</v>
      </c>
      <c r="D50" s="1" t="s">
        <v>149</v>
      </c>
      <c r="E50" s="8" t="s">
        <v>150</v>
      </c>
      <c r="F50" s="41">
        <v>1000</v>
      </c>
      <c r="G50" s="43"/>
      <c r="H50" s="41">
        <f t="shared" si="0"/>
        <v>0</v>
      </c>
      <c r="I50" s="33"/>
      <c r="J50" s="44">
        <f t="shared" si="1"/>
        <v>0</v>
      </c>
      <c r="K50" s="45"/>
      <c r="L50" s="46">
        <f t="shared" si="2"/>
        <v>0</v>
      </c>
      <c r="M50" s="33"/>
      <c r="N50" s="33"/>
      <c r="O50" s="44"/>
      <c r="P50" s="46">
        <f t="shared" si="3"/>
        <v>0</v>
      </c>
      <c r="Q50" s="39"/>
      <c r="R50" s="38"/>
      <c r="S50" s="39"/>
      <c r="T50" s="39"/>
      <c r="U50" s="46">
        <f t="shared" si="4"/>
        <v>0</v>
      </c>
      <c r="V50" s="47" t="s">
        <v>36</v>
      </c>
      <c r="W50" s="34">
        <v>0</v>
      </c>
      <c r="X50" s="34">
        <v>0</v>
      </c>
      <c r="Y50" s="33">
        <f t="shared" si="5"/>
        <v>0</v>
      </c>
    </row>
    <row r="51" spans="1:25" ht="30" customHeight="1">
      <c r="A51" s="29">
        <v>48</v>
      </c>
      <c r="B51" s="6" t="s">
        <v>138</v>
      </c>
      <c r="C51" s="6" t="s">
        <v>139</v>
      </c>
      <c r="D51" s="1" t="s">
        <v>151</v>
      </c>
      <c r="E51" s="8" t="s">
        <v>152</v>
      </c>
      <c r="F51" s="41">
        <v>1000</v>
      </c>
      <c r="G51" s="43"/>
      <c r="H51" s="41">
        <f t="shared" si="0"/>
        <v>0</v>
      </c>
      <c r="I51" s="33"/>
      <c r="J51" s="44">
        <f t="shared" si="1"/>
        <v>0</v>
      </c>
      <c r="K51" s="45"/>
      <c r="L51" s="46">
        <f t="shared" si="2"/>
        <v>0</v>
      </c>
      <c r="M51" s="33"/>
      <c r="N51" s="33"/>
      <c r="O51" s="44"/>
      <c r="P51" s="46">
        <f t="shared" si="3"/>
        <v>0</v>
      </c>
      <c r="Q51" s="39"/>
      <c r="R51" s="38"/>
      <c r="S51" s="39"/>
      <c r="T51" s="39"/>
      <c r="U51" s="46">
        <f t="shared" si="4"/>
        <v>0</v>
      </c>
      <c r="V51" s="47" t="s">
        <v>36</v>
      </c>
      <c r="W51" s="34">
        <v>0</v>
      </c>
      <c r="X51" s="34">
        <v>0</v>
      </c>
      <c r="Y51" s="33">
        <f t="shared" si="5"/>
        <v>0</v>
      </c>
    </row>
    <row r="52" spans="1:25" ht="30" customHeight="1">
      <c r="A52" s="29">
        <v>49</v>
      </c>
      <c r="B52" s="6" t="s">
        <v>153</v>
      </c>
      <c r="C52" s="6" t="s">
        <v>154</v>
      </c>
      <c r="D52" s="1" t="s">
        <v>155</v>
      </c>
      <c r="E52" s="8" t="s">
        <v>30</v>
      </c>
      <c r="F52" s="41">
        <v>1000</v>
      </c>
      <c r="G52" s="43"/>
      <c r="H52" s="41">
        <f t="shared" si="0"/>
        <v>0</v>
      </c>
      <c r="I52" s="33"/>
      <c r="J52" s="44">
        <f t="shared" si="1"/>
        <v>0</v>
      </c>
      <c r="K52" s="45"/>
      <c r="L52" s="46">
        <f t="shared" si="2"/>
        <v>0</v>
      </c>
      <c r="M52" s="33"/>
      <c r="N52" s="33"/>
      <c r="O52" s="44"/>
      <c r="P52" s="46">
        <f t="shared" si="3"/>
        <v>0</v>
      </c>
      <c r="Q52" s="39"/>
      <c r="R52" s="38"/>
      <c r="S52" s="39"/>
      <c r="T52" s="39"/>
      <c r="U52" s="46">
        <f t="shared" si="4"/>
        <v>0</v>
      </c>
      <c r="V52" s="47" t="s">
        <v>36</v>
      </c>
      <c r="W52" s="34">
        <v>0</v>
      </c>
      <c r="X52" s="34">
        <v>0</v>
      </c>
      <c r="Y52" s="33">
        <f t="shared" si="5"/>
        <v>0</v>
      </c>
    </row>
    <row r="53" spans="1:25" ht="30" customHeight="1">
      <c r="A53" s="29">
        <v>50</v>
      </c>
      <c r="B53" s="6" t="s">
        <v>153</v>
      </c>
      <c r="C53" s="6" t="s">
        <v>154</v>
      </c>
      <c r="D53" s="1" t="s">
        <v>156</v>
      </c>
      <c r="E53" s="8" t="s">
        <v>157</v>
      </c>
      <c r="F53" s="41">
        <v>1000</v>
      </c>
      <c r="G53" s="43"/>
      <c r="H53" s="41">
        <f t="shared" si="0"/>
        <v>0</v>
      </c>
      <c r="I53" s="33"/>
      <c r="J53" s="44">
        <f t="shared" si="1"/>
        <v>0</v>
      </c>
      <c r="K53" s="45"/>
      <c r="L53" s="46">
        <f t="shared" si="2"/>
        <v>0</v>
      </c>
      <c r="M53" s="33"/>
      <c r="N53" s="33"/>
      <c r="O53" s="44"/>
      <c r="P53" s="46">
        <f t="shared" si="3"/>
        <v>0</v>
      </c>
      <c r="Q53" s="39"/>
      <c r="R53" s="38"/>
      <c r="S53" s="39"/>
      <c r="T53" s="39"/>
      <c r="U53" s="46">
        <f t="shared" si="4"/>
        <v>0</v>
      </c>
      <c r="V53" s="47" t="s">
        <v>36</v>
      </c>
      <c r="W53" s="34">
        <v>0</v>
      </c>
      <c r="X53" s="34">
        <v>0</v>
      </c>
      <c r="Y53" s="33">
        <f t="shared" si="5"/>
        <v>0</v>
      </c>
    </row>
    <row r="54" spans="1:25" ht="30" customHeight="1">
      <c r="A54" s="60">
        <v>51</v>
      </c>
      <c r="B54" s="61" t="s">
        <v>158</v>
      </c>
      <c r="C54" s="61" t="s">
        <v>159</v>
      </c>
      <c r="D54" s="62" t="s">
        <v>160</v>
      </c>
      <c r="E54" s="63" t="s">
        <v>161</v>
      </c>
      <c r="F54" s="64">
        <v>1000</v>
      </c>
      <c r="G54" s="65"/>
      <c r="H54" s="64">
        <f t="shared" si="0"/>
        <v>0</v>
      </c>
      <c r="I54" s="66"/>
      <c r="J54" s="67">
        <f t="shared" si="1"/>
        <v>0</v>
      </c>
      <c r="K54" s="63"/>
      <c r="L54" s="64">
        <f t="shared" si="2"/>
        <v>0</v>
      </c>
      <c r="M54" s="66"/>
      <c r="N54" s="66"/>
      <c r="O54" s="67"/>
      <c r="P54" s="46">
        <f t="shared" si="3"/>
        <v>0</v>
      </c>
      <c r="Q54" s="39"/>
      <c r="R54" s="38"/>
      <c r="S54" s="39"/>
      <c r="T54" s="39"/>
      <c r="U54" s="46">
        <f t="shared" si="4"/>
        <v>0</v>
      </c>
      <c r="V54" s="47" t="s">
        <v>36</v>
      </c>
      <c r="W54" s="34">
        <v>0</v>
      </c>
      <c r="X54" s="34">
        <v>0</v>
      </c>
      <c r="Y54" s="33">
        <f t="shared" si="5"/>
        <v>0</v>
      </c>
    </row>
    <row r="55" spans="1:25" ht="30" customHeight="1">
      <c r="A55" s="29">
        <v>52</v>
      </c>
      <c r="B55" s="6" t="s">
        <v>158</v>
      </c>
      <c r="C55" s="6" t="s">
        <v>159</v>
      </c>
      <c r="D55" s="1" t="s">
        <v>162</v>
      </c>
      <c r="E55" s="8" t="s">
        <v>163</v>
      </c>
      <c r="F55" s="41">
        <v>1000</v>
      </c>
      <c r="G55" s="43"/>
      <c r="H55" s="41">
        <f t="shared" si="0"/>
        <v>0</v>
      </c>
      <c r="I55" s="33"/>
      <c r="J55" s="44">
        <f t="shared" si="1"/>
        <v>0</v>
      </c>
      <c r="K55" s="45"/>
      <c r="L55" s="46">
        <f t="shared" si="2"/>
        <v>0</v>
      </c>
      <c r="M55" s="33"/>
      <c r="N55" s="33"/>
      <c r="O55" s="44"/>
      <c r="P55" s="46">
        <f t="shared" si="3"/>
        <v>0</v>
      </c>
      <c r="Q55" s="39"/>
      <c r="R55" s="38"/>
      <c r="S55" s="39"/>
      <c r="T55" s="39"/>
      <c r="U55" s="46">
        <f t="shared" si="4"/>
        <v>0</v>
      </c>
      <c r="V55" s="47" t="s">
        <v>164</v>
      </c>
      <c r="W55" s="34">
        <v>0</v>
      </c>
      <c r="X55" s="34">
        <v>0</v>
      </c>
      <c r="Y55" s="33">
        <f t="shared" si="5"/>
        <v>0</v>
      </c>
    </row>
    <row r="56" spans="1:25" ht="30" customHeight="1">
      <c r="A56" s="29">
        <v>53</v>
      </c>
      <c r="B56" s="6" t="s">
        <v>165</v>
      </c>
      <c r="C56" s="6" t="s">
        <v>166</v>
      </c>
      <c r="D56" s="1" t="s">
        <v>167</v>
      </c>
      <c r="E56" s="8" t="s">
        <v>30</v>
      </c>
      <c r="F56" s="41">
        <v>1000</v>
      </c>
      <c r="G56" s="43"/>
      <c r="H56" s="41">
        <f t="shared" si="0"/>
        <v>0</v>
      </c>
      <c r="I56" s="33"/>
      <c r="J56" s="44">
        <f t="shared" si="1"/>
        <v>0</v>
      </c>
      <c r="K56" s="45"/>
      <c r="L56" s="46">
        <f t="shared" si="2"/>
        <v>0</v>
      </c>
      <c r="M56" s="33"/>
      <c r="N56" s="33"/>
      <c r="O56" s="44"/>
      <c r="P56" s="46">
        <f t="shared" si="3"/>
        <v>0</v>
      </c>
      <c r="Q56" s="39"/>
      <c r="R56" s="38"/>
      <c r="S56" s="39"/>
      <c r="T56" s="39"/>
      <c r="U56" s="46">
        <f t="shared" si="4"/>
        <v>0</v>
      </c>
      <c r="V56" s="47" t="s">
        <v>36</v>
      </c>
      <c r="W56" s="34">
        <v>0</v>
      </c>
      <c r="X56" s="34">
        <v>0</v>
      </c>
      <c r="Y56" s="33">
        <f t="shared" si="5"/>
        <v>0</v>
      </c>
    </row>
    <row r="57" spans="1:25" ht="30" customHeight="1">
      <c r="A57" s="29">
        <v>54</v>
      </c>
      <c r="B57" s="6" t="s">
        <v>165</v>
      </c>
      <c r="C57" s="6" t="s">
        <v>166</v>
      </c>
      <c r="D57" s="1" t="s">
        <v>168</v>
      </c>
      <c r="E57" s="8" t="s">
        <v>169</v>
      </c>
      <c r="F57" s="41">
        <v>1000</v>
      </c>
      <c r="G57" s="43"/>
      <c r="H57" s="41">
        <f t="shared" si="0"/>
        <v>0</v>
      </c>
      <c r="I57" s="33"/>
      <c r="J57" s="44">
        <f t="shared" si="1"/>
        <v>0</v>
      </c>
      <c r="K57" s="45"/>
      <c r="L57" s="46">
        <f t="shared" si="2"/>
        <v>0</v>
      </c>
      <c r="M57" s="33"/>
      <c r="N57" s="33"/>
      <c r="O57" s="44"/>
      <c r="P57" s="46">
        <f t="shared" si="3"/>
        <v>0</v>
      </c>
      <c r="Q57" s="39"/>
      <c r="R57" s="38"/>
      <c r="S57" s="39"/>
      <c r="T57" s="39"/>
      <c r="U57" s="46">
        <f t="shared" si="4"/>
        <v>0</v>
      </c>
      <c r="V57" s="47" t="s">
        <v>36</v>
      </c>
      <c r="W57" s="34">
        <v>0</v>
      </c>
      <c r="X57" s="34">
        <v>0</v>
      </c>
      <c r="Y57" s="33">
        <f t="shared" si="5"/>
        <v>0</v>
      </c>
    </row>
    <row r="58" spans="1:25" ht="30" customHeight="1">
      <c r="A58" s="29">
        <v>55</v>
      </c>
      <c r="B58" s="6" t="s">
        <v>170</v>
      </c>
      <c r="C58" s="6" t="s">
        <v>171</v>
      </c>
      <c r="D58" s="1" t="s">
        <v>172</v>
      </c>
      <c r="E58" s="8" t="s">
        <v>173</v>
      </c>
      <c r="F58" s="41">
        <v>1000</v>
      </c>
      <c r="G58" s="43"/>
      <c r="H58" s="41">
        <f t="shared" si="0"/>
        <v>0</v>
      </c>
      <c r="I58" s="33"/>
      <c r="J58" s="44">
        <f t="shared" si="1"/>
        <v>0</v>
      </c>
      <c r="K58" s="45"/>
      <c r="L58" s="46">
        <f t="shared" si="2"/>
        <v>0</v>
      </c>
      <c r="M58" s="33"/>
      <c r="N58" s="33"/>
      <c r="O58" s="44"/>
      <c r="P58" s="46">
        <f t="shared" si="3"/>
        <v>0</v>
      </c>
      <c r="Q58" s="39"/>
      <c r="R58" s="38"/>
      <c r="S58" s="39"/>
      <c r="T58" s="39"/>
      <c r="U58" s="46">
        <f t="shared" si="4"/>
        <v>0</v>
      </c>
      <c r="V58" s="47" t="s">
        <v>36</v>
      </c>
      <c r="W58" s="34">
        <v>0</v>
      </c>
      <c r="X58" s="34">
        <v>0</v>
      </c>
      <c r="Y58" s="33">
        <f t="shared" si="5"/>
        <v>0</v>
      </c>
    </row>
    <row r="59" spans="1:25" ht="30" customHeight="1">
      <c r="A59" s="29">
        <v>56</v>
      </c>
      <c r="B59" s="6" t="s">
        <v>170</v>
      </c>
      <c r="C59" s="6" t="s">
        <v>171</v>
      </c>
      <c r="D59" s="1" t="s">
        <v>174</v>
      </c>
      <c r="E59" s="8" t="s">
        <v>30</v>
      </c>
      <c r="F59" s="41">
        <v>1000</v>
      </c>
      <c r="G59" s="43"/>
      <c r="H59" s="41">
        <f t="shared" si="0"/>
        <v>0</v>
      </c>
      <c r="I59" s="33"/>
      <c r="J59" s="44">
        <f t="shared" si="1"/>
        <v>0</v>
      </c>
      <c r="K59" s="45"/>
      <c r="L59" s="46">
        <f t="shared" si="2"/>
        <v>0</v>
      </c>
      <c r="M59" s="33"/>
      <c r="N59" s="33"/>
      <c r="O59" s="44"/>
      <c r="P59" s="46">
        <f t="shared" si="3"/>
        <v>0</v>
      </c>
      <c r="Q59" s="39"/>
      <c r="R59" s="38"/>
      <c r="S59" s="39"/>
      <c r="T59" s="39"/>
      <c r="U59" s="46">
        <f t="shared" si="4"/>
        <v>0</v>
      </c>
      <c r="V59" s="47" t="s">
        <v>175</v>
      </c>
      <c r="W59" s="34">
        <v>0</v>
      </c>
      <c r="X59" s="34">
        <v>0</v>
      </c>
      <c r="Y59" s="33">
        <f t="shared" si="5"/>
        <v>0</v>
      </c>
    </row>
    <row r="60" spans="1:25" ht="30" customHeight="1">
      <c r="A60" s="29">
        <v>57</v>
      </c>
      <c r="B60" s="6" t="s">
        <v>170</v>
      </c>
      <c r="C60" s="6" t="s">
        <v>171</v>
      </c>
      <c r="D60" s="1" t="s">
        <v>176</v>
      </c>
      <c r="E60" s="8" t="s">
        <v>177</v>
      </c>
      <c r="F60" s="41">
        <v>2000</v>
      </c>
      <c r="G60" s="43"/>
      <c r="H60" s="41">
        <f t="shared" si="0"/>
        <v>0</v>
      </c>
      <c r="I60" s="33"/>
      <c r="J60" s="44">
        <f t="shared" si="1"/>
        <v>0</v>
      </c>
      <c r="K60" s="45"/>
      <c r="L60" s="46">
        <f t="shared" si="2"/>
        <v>0</v>
      </c>
      <c r="M60" s="33"/>
      <c r="N60" s="33"/>
      <c r="O60" s="44"/>
      <c r="P60" s="46">
        <f t="shared" si="3"/>
        <v>0</v>
      </c>
      <c r="Q60" s="39"/>
      <c r="R60" s="38"/>
      <c r="S60" s="39"/>
      <c r="T60" s="39"/>
      <c r="U60" s="46">
        <f t="shared" si="4"/>
        <v>0</v>
      </c>
      <c r="V60" s="47" t="s">
        <v>66</v>
      </c>
      <c r="W60" s="34">
        <v>0</v>
      </c>
      <c r="X60" s="34">
        <v>0</v>
      </c>
      <c r="Y60" s="33">
        <f t="shared" si="5"/>
        <v>0</v>
      </c>
    </row>
    <row r="61" spans="1:25" ht="30" customHeight="1">
      <c r="A61" s="29">
        <v>58</v>
      </c>
      <c r="B61" s="6" t="s">
        <v>170</v>
      </c>
      <c r="C61" s="6" t="s">
        <v>171</v>
      </c>
      <c r="D61" s="1" t="s">
        <v>178</v>
      </c>
      <c r="E61" s="8" t="s">
        <v>179</v>
      </c>
      <c r="F61" s="41">
        <v>1000</v>
      </c>
      <c r="G61" s="43"/>
      <c r="H61" s="41">
        <f t="shared" si="0"/>
        <v>0</v>
      </c>
      <c r="I61" s="33"/>
      <c r="J61" s="44">
        <f t="shared" si="1"/>
        <v>0</v>
      </c>
      <c r="K61" s="45"/>
      <c r="L61" s="46">
        <f t="shared" si="2"/>
        <v>0</v>
      </c>
      <c r="M61" s="33"/>
      <c r="N61" s="33"/>
      <c r="O61" s="44"/>
      <c r="P61" s="46">
        <f t="shared" si="3"/>
        <v>0</v>
      </c>
      <c r="Q61" s="39"/>
      <c r="R61" s="38"/>
      <c r="S61" s="39"/>
      <c r="T61" s="39"/>
      <c r="U61" s="46">
        <f t="shared" si="4"/>
        <v>0</v>
      </c>
      <c r="V61" s="47" t="s">
        <v>36</v>
      </c>
      <c r="W61" s="34">
        <v>0</v>
      </c>
      <c r="X61" s="34">
        <v>0</v>
      </c>
      <c r="Y61" s="33">
        <f t="shared" si="5"/>
        <v>0</v>
      </c>
    </row>
    <row r="62" spans="1:25" ht="30" customHeight="1">
      <c r="A62" s="29">
        <v>59</v>
      </c>
      <c r="B62" s="6" t="s">
        <v>180</v>
      </c>
      <c r="C62" s="6" t="s">
        <v>181</v>
      </c>
      <c r="D62" s="1" t="s">
        <v>182</v>
      </c>
      <c r="E62" s="8" t="s">
        <v>30</v>
      </c>
      <c r="F62" s="41">
        <v>2000</v>
      </c>
      <c r="G62" s="43"/>
      <c r="H62" s="41">
        <f t="shared" si="0"/>
        <v>0</v>
      </c>
      <c r="I62" s="33"/>
      <c r="J62" s="44">
        <f t="shared" si="1"/>
        <v>0</v>
      </c>
      <c r="K62" s="45"/>
      <c r="L62" s="46">
        <f t="shared" si="2"/>
        <v>0</v>
      </c>
      <c r="M62" s="33"/>
      <c r="N62" s="33"/>
      <c r="O62" s="44"/>
      <c r="P62" s="46">
        <f t="shared" si="3"/>
        <v>0</v>
      </c>
      <c r="Q62" s="39"/>
      <c r="R62" s="38"/>
      <c r="S62" s="39"/>
      <c r="T62" s="39"/>
      <c r="U62" s="46">
        <f t="shared" si="4"/>
        <v>0</v>
      </c>
      <c r="V62" s="47" t="s">
        <v>66</v>
      </c>
      <c r="W62" s="34">
        <v>0</v>
      </c>
      <c r="X62" s="34">
        <v>0</v>
      </c>
      <c r="Y62" s="33">
        <f t="shared" si="5"/>
        <v>0</v>
      </c>
    </row>
    <row r="63" spans="1:25" ht="30" customHeight="1">
      <c r="A63" s="29">
        <v>60</v>
      </c>
      <c r="B63" s="6" t="s">
        <v>180</v>
      </c>
      <c r="C63" s="6" t="s">
        <v>181</v>
      </c>
      <c r="D63" s="1" t="s">
        <v>183</v>
      </c>
      <c r="E63" s="8" t="s">
        <v>184</v>
      </c>
      <c r="F63" s="41">
        <v>1000</v>
      </c>
      <c r="G63" s="43"/>
      <c r="H63" s="41">
        <f t="shared" si="0"/>
        <v>0</v>
      </c>
      <c r="I63" s="33"/>
      <c r="J63" s="44">
        <f t="shared" si="1"/>
        <v>0</v>
      </c>
      <c r="K63" s="45"/>
      <c r="L63" s="46">
        <f t="shared" si="2"/>
        <v>0</v>
      </c>
      <c r="M63" s="33"/>
      <c r="N63" s="33"/>
      <c r="O63" s="44"/>
      <c r="P63" s="46">
        <f t="shared" si="3"/>
        <v>0</v>
      </c>
      <c r="Q63" s="39"/>
      <c r="R63" s="38"/>
      <c r="S63" s="39"/>
      <c r="T63" s="39"/>
      <c r="U63" s="46">
        <f t="shared" si="4"/>
        <v>0</v>
      </c>
      <c r="V63" s="47" t="s">
        <v>36</v>
      </c>
      <c r="W63" s="34">
        <v>0</v>
      </c>
      <c r="X63" s="34">
        <v>0</v>
      </c>
      <c r="Y63" s="33">
        <f t="shared" si="5"/>
        <v>0</v>
      </c>
    </row>
    <row r="64" spans="1:25" ht="30" customHeight="1">
      <c r="A64" s="29">
        <v>61</v>
      </c>
      <c r="B64" s="6" t="s">
        <v>180</v>
      </c>
      <c r="C64" s="6" t="s">
        <v>181</v>
      </c>
      <c r="D64" s="1" t="s">
        <v>185</v>
      </c>
      <c r="E64" s="8" t="s">
        <v>30</v>
      </c>
      <c r="F64" s="41">
        <v>1000</v>
      </c>
      <c r="G64" s="43"/>
      <c r="H64" s="41">
        <f t="shared" si="0"/>
        <v>0</v>
      </c>
      <c r="I64" s="33"/>
      <c r="J64" s="44">
        <f t="shared" si="1"/>
        <v>0</v>
      </c>
      <c r="K64" s="45"/>
      <c r="L64" s="46">
        <f t="shared" si="2"/>
        <v>0</v>
      </c>
      <c r="M64" s="33"/>
      <c r="N64" s="33"/>
      <c r="O64" s="44"/>
      <c r="P64" s="46">
        <f t="shared" si="3"/>
        <v>0</v>
      </c>
      <c r="Q64" s="39"/>
      <c r="R64" s="38"/>
      <c r="S64" s="39"/>
      <c r="T64" s="39"/>
      <c r="U64" s="46">
        <f t="shared" si="4"/>
        <v>0</v>
      </c>
      <c r="V64" s="47" t="s">
        <v>186</v>
      </c>
      <c r="W64" s="34">
        <v>0</v>
      </c>
      <c r="X64" s="34">
        <v>0</v>
      </c>
      <c r="Y64" s="33">
        <f t="shared" si="5"/>
        <v>0</v>
      </c>
    </row>
    <row r="65" spans="1:25" ht="30" customHeight="1">
      <c r="A65" s="29">
        <v>62</v>
      </c>
      <c r="B65" s="6" t="s">
        <v>180</v>
      </c>
      <c r="C65" s="6" t="s">
        <v>181</v>
      </c>
      <c r="D65" s="1" t="s">
        <v>187</v>
      </c>
      <c r="E65" s="8" t="s">
        <v>188</v>
      </c>
      <c r="F65" s="41">
        <v>1000</v>
      </c>
      <c r="G65" s="43"/>
      <c r="H65" s="41">
        <f t="shared" si="0"/>
        <v>0</v>
      </c>
      <c r="I65" s="33"/>
      <c r="J65" s="44">
        <f t="shared" si="1"/>
        <v>0</v>
      </c>
      <c r="K65" s="45"/>
      <c r="L65" s="46">
        <f t="shared" si="2"/>
        <v>0</v>
      </c>
      <c r="M65" s="33"/>
      <c r="N65" s="33"/>
      <c r="O65" s="44"/>
      <c r="P65" s="46">
        <f t="shared" si="3"/>
        <v>0</v>
      </c>
      <c r="Q65" s="39"/>
      <c r="R65" s="38"/>
      <c r="S65" s="39"/>
      <c r="T65" s="39"/>
      <c r="U65" s="46">
        <f t="shared" si="4"/>
        <v>0</v>
      </c>
      <c r="V65" s="47" t="s">
        <v>36</v>
      </c>
      <c r="W65" s="34">
        <v>0</v>
      </c>
      <c r="X65" s="34">
        <v>0</v>
      </c>
      <c r="Y65" s="33">
        <f t="shared" si="5"/>
        <v>0</v>
      </c>
    </row>
    <row r="66" spans="1:25" ht="30" customHeight="1">
      <c r="A66" s="29">
        <v>63</v>
      </c>
      <c r="B66" s="6" t="s">
        <v>189</v>
      </c>
      <c r="C66" s="6" t="s">
        <v>190</v>
      </c>
      <c r="D66" s="1" t="s">
        <v>191</v>
      </c>
      <c r="E66" s="8" t="s">
        <v>30</v>
      </c>
      <c r="F66" s="41">
        <v>1000</v>
      </c>
      <c r="G66" s="43"/>
      <c r="H66" s="41">
        <f t="shared" si="0"/>
        <v>0</v>
      </c>
      <c r="I66" s="33"/>
      <c r="J66" s="44">
        <f t="shared" si="1"/>
        <v>0</v>
      </c>
      <c r="K66" s="45"/>
      <c r="L66" s="46">
        <f t="shared" si="2"/>
        <v>0</v>
      </c>
      <c r="M66" s="33"/>
      <c r="N66" s="33"/>
      <c r="O66" s="44"/>
      <c r="P66" s="46">
        <f t="shared" si="3"/>
        <v>0</v>
      </c>
      <c r="Q66" s="39"/>
      <c r="R66" s="38"/>
      <c r="S66" s="39"/>
      <c r="T66" s="39"/>
      <c r="U66" s="46">
        <f t="shared" si="4"/>
        <v>0</v>
      </c>
      <c r="V66" s="47" t="s">
        <v>36</v>
      </c>
      <c r="W66" s="34">
        <v>0</v>
      </c>
      <c r="X66" s="34">
        <v>0</v>
      </c>
      <c r="Y66" s="33">
        <f t="shared" si="5"/>
        <v>0</v>
      </c>
    </row>
    <row r="67" spans="1:25" ht="30" customHeight="1">
      <c r="A67" s="29">
        <v>64</v>
      </c>
      <c r="B67" s="6" t="s">
        <v>189</v>
      </c>
      <c r="C67" s="6" t="s">
        <v>190</v>
      </c>
      <c r="D67" s="1" t="s">
        <v>192</v>
      </c>
      <c r="E67" s="8" t="s">
        <v>193</v>
      </c>
      <c r="F67" s="41">
        <v>1000</v>
      </c>
      <c r="G67" s="43"/>
      <c r="H67" s="41">
        <f t="shared" si="0"/>
        <v>0</v>
      </c>
      <c r="I67" s="33"/>
      <c r="J67" s="44">
        <f t="shared" si="1"/>
        <v>0</v>
      </c>
      <c r="K67" s="45"/>
      <c r="L67" s="46">
        <f t="shared" si="2"/>
        <v>0</v>
      </c>
      <c r="M67" s="33"/>
      <c r="N67" s="33"/>
      <c r="O67" s="44"/>
      <c r="P67" s="46">
        <f t="shared" si="3"/>
        <v>0</v>
      </c>
      <c r="Q67" s="39"/>
      <c r="R67" s="38"/>
      <c r="S67" s="39"/>
      <c r="T67" s="39"/>
      <c r="U67" s="46">
        <f t="shared" si="4"/>
        <v>0</v>
      </c>
      <c r="V67" s="47" t="s">
        <v>36</v>
      </c>
      <c r="W67" s="34">
        <v>0</v>
      </c>
      <c r="X67" s="34">
        <v>0</v>
      </c>
      <c r="Y67" s="33">
        <f t="shared" si="5"/>
        <v>0</v>
      </c>
    </row>
    <row r="68" spans="1:25" ht="30" customHeight="1">
      <c r="A68" s="29">
        <v>65</v>
      </c>
      <c r="B68" s="6" t="s">
        <v>194</v>
      </c>
      <c r="C68" s="6" t="s">
        <v>195</v>
      </c>
      <c r="D68" s="1" t="s">
        <v>196</v>
      </c>
      <c r="E68" s="8" t="s">
        <v>30</v>
      </c>
      <c r="F68" s="41">
        <v>10000</v>
      </c>
      <c r="G68" s="43"/>
      <c r="H68" s="41">
        <f t="shared" si="0"/>
        <v>0</v>
      </c>
      <c r="I68" s="33"/>
      <c r="J68" s="44">
        <f t="shared" si="1"/>
        <v>0</v>
      </c>
      <c r="K68" s="45"/>
      <c r="L68" s="46">
        <f t="shared" si="2"/>
        <v>0</v>
      </c>
      <c r="M68" s="33"/>
      <c r="N68" s="33"/>
      <c r="O68" s="44"/>
      <c r="P68" s="46">
        <f t="shared" si="3"/>
        <v>0</v>
      </c>
      <c r="Q68" s="39"/>
      <c r="R68" s="38"/>
      <c r="S68" s="39"/>
      <c r="T68" s="39"/>
      <c r="U68" s="46">
        <f t="shared" si="4"/>
        <v>0</v>
      </c>
      <c r="V68" s="47" t="s">
        <v>36</v>
      </c>
      <c r="W68" s="34">
        <v>0</v>
      </c>
      <c r="X68" s="34">
        <v>0</v>
      </c>
      <c r="Y68" s="33">
        <f t="shared" si="5"/>
        <v>0</v>
      </c>
    </row>
    <row r="69" spans="1:25" ht="30" customHeight="1">
      <c r="A69" s="29">
        <v>66</v>
      </c>
      <c r="B69" s="6" t="s">
        <v>194</v>
      </c>
      <c r="C69" s="6" t="s">
        <v>195</v>
      </c>
      <c r="D69" s="1" t="s">
        <v>197</v>
      </c>
      <c r="E69" s="8" t="s">
        <v>30</v>
      </c>
      <c r="F69" s="41">
        <v>1000</v>
      </c>
      <c r="G69" s="43"/>
      <c r="H69" s="41">
        <f t="shared" ref="H69:H73" si="6">IF(G69="Circuito Metro Ethernet",10,IF(G69="Circuito Metro Ethernet com 5G FWA", 5, IF(G69="Porta IP com túnel GRE",1,0)))</f>
        <v>0</v>
      </c>
      <c r="I69" s="33"/>
      <c r="J69" s="44">
        <f t="shared" ref="J69:J73" si="7">IF(I69="Fibra óptica", 10,IF(I69="Fibra óptica + Enlace de rádio de frequência licenciada",8,IF(I69="Fibra óptica + Rede móvel 4G/5G",6,IF(I69="Enlace de rádio de frequência licenciada",5,IF(I69="Fibra óptica + Satélite",3,IF(I69="Enlace de rádio de frequência licenciada + Satélite",2,IF(I69="Satélite",1,0)))))))</f>
        <v>0</v>
      </c>
      <c r="K69" s="45"/>
      <c r="L69" s="46">
        <f t="shared" ref="L69:L73" si="8">IF(K69="Sim, em ambas as pontas",5,IF(K69="Sim, apenas na ponta do PoP",3,IF(K69="Sim, apenas na ponta do Campus",2,IF(K69="Não",1,0))))</f>
        <v>0</v>
      </c>
      <c r="M69" s="33"/>
      <c r="N69" s="33"/>
      <c r="O69" s="44"/>
      <c r="P69" s="46">
        <f t="shared" ref="P69:P73" si="9">IF(AND(0&lt;O69,O69&lt;=30),10,IF(AND(31&lt;=O69,O69&lt;=45),8,IF(AND(46&lt;=O69,O69&lt;=60),6,IF(AND(61&lt;=O69,O69&lt;=90),2,0))))</f>
        <v>0</v>
      </c>
      <c r="Q69" s="39"/>
      <c r="R69" s="38"/>
      <c r="S69" s="39"/>
      <c r="T69" s="39"/>
      <c r="U69" s="46">
        <f t="shared" ref="U69:U73" si="10">SUM(H69,J69,L69,P69)</f>
        <v>0</v>
      </c>
      <c r="V69" s="47" t="s">
        <v>36</v>
      </c>
      <c r="W69" s="34">
        <v>0</v>
      </c>
      <c r="X69" s="34">
        <v>0</v>
      </c>
      <c r="Y69" s="33">
        <f t="shared" ref="Y69:Y73" si="11">(W69*24)+X69</f>
        <v>0</v>
      </c>
    </row>
    <row r="70" spans="1:25" ht="30" customHeight="1">
      <c r="A70" s="29">
        <v>67</v>
      </c>
      <c r="B70" s="6" t="s">
        <v>194</v>
      </c>
      <c r="C70" s="6" t="s">
        <v>195</v>
      </c>
      <c r="D70" s="1" t="s">
        <v>198</v>
      </c>
      <c r="E70" s="8" t="s">
        <v>199</v>
      </c>
      <c r="F70" s="41">
        <v>2000</v>
      </c>
      <c r="G70" s="43"/>
      <c r="H70" s="41">
        <f t="shared" si="6"/>
        <v>0</v>
      </c>
      <c r="I70" s="33"/>
      <c r="J70" s="44">
        <f t="shared" si="7"/>
        <v>0</v>
      </c>
      <c r="K70" s="45"/>
      <c r="L70" s="46">
        <f t="shared" si="8"/>
        <v>0</v>
      </c>
      <c r="M70" s="33"/>
      <c r="N70" s="33"/>
      <c r="O70" s="44"/>
      <c r="P70" s="46">
        <f t="shared" si="9"/>
        <v>0</v>
      </c>
      <c r="Q70" s="39"/>
      <c r="R70" s="38"/>
      <c r="S70" s="39"/>
      <c r="T70" s="39"/>
      <c r="U70" s="46">
        <f t="shared" si="10"/>
        <v>0</v>
      </c>
      <c r="V70" s="47" t="s">
        <v>200</v>
      </c>
      <c r="W70" s="34">
        <v>0</v>
      </c>
      <c r="X70" s="34">
        <v>0</v>
      </c>
      <c r="Y70" s="33">
        <f t="shared" si="11"/>
        <v>0</v>
      </c>
    </row>
    <row r="71" spans="1:25" ht="30" customHeight="1">
      <c r="A71" s="29">
        <v>68</v>
      </c>
      <c r="B71" s="6" t="s">
        <v>201</v>
      </c>
      <c r="C71" s="6" t="s">
        <v>202</v>
      </c>
      <c r="D71" s="1" t="s">
        <v>203</v>
      </c>
      <c r="E71" s="8" t="s">
        <v>30</v>
      </c>
      <c r="F71" s="41">
        <v>1000</v>
      </c>
      <c r="G71" s="43"/>
      <c r="H71" s="41">
        <f t="shared" si="6"/>
        <v>0</v>
      </c>
      <c r="I71" s="33"/>
      <c r="J71" s="44">
        <f t="shared" si="7"/>
        <v>0</v>
      </c>
      <c r="K71" s="45"/>
      <c r="L71" s="46">
        <f t="shared" si="8"/>
        <v>0</v>
      </c>
      <c r="M71" s="33"/>
      <c r="N71" s="33"/>
      <c r="O71" s="44"/>
      <c r="P71" s="46">
        <f t="shared" si="9"/>
        <v>0</v>
      </c>
      <c r="Q71" s="39"/>
      <c r="R71" s="38"/>
      <c r="S71" s="39"/>
      <c r="T71" s="39"/>
      <c r="U71" s="46">
        <f t="shared" si="10"/>
        <v>0</v>
      </c>
      <c r="V71" s="47" t="s">
        <v>36</v>
      </c>
      <c r="W71" s="34">
        <v>0</v>
      </c>
      <c r="X71" s="34">
        <v>0</v>
      </c>
      <c r="Y71" s="33">
        <f t="shared" si="11"/>
        <v>0</v>
      </c>
    </row>
    <row r="72" spans="1:25" ht="30" customHeight="1">
      <c r="A72" s="29">
        <v>69</v>
      </c>
      <c r="B72" s="6" t="s">
        <v>201</v>
      </c>
      <c r="C72" s="6" t="s">
        <v>202</v>
      </c>
      <c r="D72" s="1" t="s">
        <v>204</v>
      </c>
      <c r="E72" s="8" t="s">
        <v>205</v>
      </c>
      <c r="F72" s="41">
        <v>2000</v>
      </c>
      <c r="G72" s="43"/>
      <c r="H72" s="41">
        <f t="shared" si="6"/>
        <v>0</v>
      </c>
      <c r="I72" s="33"/>
      <c r="J72" s="44">
        <f t="shared" si="7"/>
        <v>0</v>
      </c>
      <c r="K72" s="45"/>
      <c r="L72" s="46">
        <f t="shared" si="8"/>
        <v>0</v>
      </c>
      <c r="M72" s="33"/>
      <c r="N72" s="33"/>
      <c r="O72" s="44"/>
      <c r="P72" s="46">
        <f t="shared" si="9"/>
        <v>0</v>
      </c>
      <c r="Q72" s="39"/>
      <c r="R72" s="38"/>
      <c r="S72" s="39"/>
      <c r="T72" s="39"/>
      <c r="U72" s="46">
        <f t="shared" si="10"/>
        <v>0</v>
      </c>
      <c r="V72" s="47" t="s">
        <v>206</v>
      </c>
      <c r="W72" s="34">
        <v>0</v>
      </c>
      <c r="X72" s="34">
        <v>0</v>
      </c>
      <c r="Y72" s="33">
        <f t="shared" si="11"/>
        <v>0</v>
      </c>
    </row>
    <row r="73" spans="1:25" ht="30" customHeight="1">
      <c r="A73" s="29">
        <v>70</v>
      </c>
      <c r="B73" s="6" t="s">
        <v>201</v>
      </c>
      <c r="C73" s="6" t="s">
        <v>202</v>
      </c>
      <c r="D73" s="1" t="s">
        <v>207</v>
      </c>
      <c r="E73" s="8" t="s">
        <v>208</v>
      </c>
      <c r="F73" s="41">
        <v>1000</v>
      </c>
      <c r="G73" s="43"/>
      <c r="H73" s="41">
        <f t="shared" si="6"/>
        <v>0</v>
      </c>
      <c r="I73" s="33"/>
      <c r="J73" s="44">
        <f t="shared" si="7"/>
        <v>0</v>
      </c>
      <c r="K73" s="45"/>
      <c r="L73" s="46">
        <f t="shared" si="8"/>
        <v>0</v>
      </c>
      <c r="M73" s="33"/>
      <c r="N73" s="33"/>
      <c r="O73" s="44"/>
      <c r="P73" s="46">
        <f t="shared" si="9"/>
        <v>0</v>
      </c>
      <c r="Q73" s="39"/>
      <c r="R73" s="38"/>
      <c r="S73" s="39"/>
      <c r="T73" s="39"/>
      <c r="U73" s="46">
        <f t="shared" si="10"/>
        <v>0</v>
      </c>
      <c r="V73" s="47" t="s">
        <v>36</v>
      </c>
      <c r="W73" s="34">
        <v>0</v>
      </c>
      <c r="X73" s="34">
        <v>0</v>
      </c>
      <c r="Y73" s="33">
        <f t="shared" si="11"/>
        <v>0</v>
      </c>
    </row>
    <row r="74" spans="1:25" ht="30" customHeight="1">
      <c r="S74" s="32"/>
      <c r="T74" s="32"/>
      <c r="U74" s="32"/>
      <c r="V74" s="32"/>
    </row>
    <row r="600" spans="1:1" ht="30" customHeight="1">
      <c r="A600" s="40" t="s">
        <v>209</v>
      </c>
    </row>
    <row r="601" spans="1:1" ht="30" customHeight="1">
      <c r="A601" s="40" t="s">
        <v>210</v>
      </c>
    </row>
    <row r="602" spans="1:1" ht="30" customHeight="1">
      <c r="A602" s="40" t="s">
        <v>211</v>
      </c>
    </row>
    <row r="603" spans="1:1" ht="30" customHeight="1">
      <c r="A603" s="40" t="s">
        <v>212</v>
      </c>
    </row>
    <row r="604" spans="1:1" ht="30" customHeight="1">
      <c r="A604" s="40" t="s">
        <v>213</v>
      </c>
    </row>
    <row r="605" spans="1:1" ht="30" customHeight="1">
      <c r="A605" s="40" t="s">
        <v>214</v>
      </c>
    </row>
    <row r="606" spans="1:1" ht="30" customHeight="1">
      <c r="A606" s="40" t="s">
        <v>215</v>
      </c>
    </row>
    <row r="607" spans="1:1" ht="30" customHeight="1">
      <c r="A607" s="40" t="s">
        <v>216</v>
      </c>
    </row>
    <row r="608" spans="1:1" ht="30" customHeight="1">
      <c r="A608" s="40" t="s">
        <v>217</v>
      </c>
    </row>
    <row r="609" spans="1:1" ht="30" customHeight="1">
      <c r="A609" s="40" t="s">
        <v>218</v>
      </c>
    </row>
    <row r="610" spans="1:1" ht="30" customHeight="1">
      <c r="A610" s="40" t="s">
        <v>219</v>
      </c>
    </row>
    <row r="611" spans="1:1" ht="30" customHeight="1">
      <c r="A611" s="40" t="s">
        <v>220</v>
      </c>
    </row>
    <row r="612" spans="1:1" ht="30" customHeight="1">
      <c r="A612" s="40" t="s">
        <v>221</v>
      </c>
    </row>
    <row r="613" spans="1:1" ht="30" customHeight="1">
      <c r="A613" s="40" t="s">
        <v>222</v>
      </c>
    </row>
    <row r="614" spans="1:1" ht="30" customHeight="1">
      <c r="A614" s="40" t="s">
        <v>223</v>
      </c>
    </row>
    <row r="615" spans="1:1" ht="30" customHeight="1">
      <c r="A615" s="40" t="s">
        <v>224</v>
      </c>
    </row>
    <row r="616" spans="1:1" ht="30" customHeight="1">
      <c r="A616" s="40" t="s">
        <v>225</v>
      </c>
    </row>
  </sheetData>
  <autoFilter ref="A3:W3" xr:uid="{CD43AC81-2875-43F0-9246-6A1A3DF5707C}"/>
  <mergeCells count="6">
    <mergeCell ref="A1:Y1"/>
    <mergeCell ref="A2:C2"/>
    <mergeCell ref="D2:E2"/>
    <mergeCell ref="W2:Y2"/>
    <mergeCell ref="F2:U2"/>
    <mergeCell ref="V2:V3"/>
  </mergeCells>
  <dataValidations count="4">
    <dataValidation type="list" allowBlank="1" showInputMessage="1" showErrorMessage="1" sqref="M4:M73" xr:uid="{4AB49BDE-0E34-41CF-9E87-C2D18489BDA8}">
      <formula1>$A$610:$A$612</formula1>
    </dataValidation>
    <dataValidation type="list" allowBlank="1" showInputMessage="1" showErrorMessage="1" sqref="G4:G73" xr:uid="{5D054848-2BA2-4EA2-8252-0B3AA4E75797}">
      <formula1>$A$600:$A$602</formula1>
    </dataValidation>
    <dataValidation type="list" allowBlank="1" showInputMessage="1" showErrorMessage="1" sqref="I4:I73" xr:uid="{00000000-0002-0000-0000-000000000000}">
      <formula1>$A$603:$A$609</formula1>
    </dataValidation>
    <dataValidation type="list" allowBlank="1" showInputMessage="1" showErrorMessage="1" sqref="K4:K73" xr:uid="{2188B726-E15C-473A-9D34-B23FC81DF2B6}">
      <formula1>$A$613:$A$616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showGridLines="0" zoomScale="90" zoomScaleNormal="90" workbookViewId="0">
      <pane ySplit="1" topLeftCell="A9" activePane="bottomLeft" state="frozen"/>
      <selection pane="bottomLeft" activeCell="F22" sqref="F22"/>
    </sheetView>
  </sheetViews>
  <sheetFormatPr defaultColWidth="9.140625" defaultRowHeight="70.150000000000006" customHeight="1"/>
  <cols>
    <col min="1" max="1" width="20.7109375" style="5" customWidth="1"/>
    <col min="2" max="2" width="40.5703125" style="5" customWidth="1"/>
    <col min="3" max="3" width="30.7109375" style="26" customWidth="1"/>
    <col min="4" max="4" width="40.5703125" style="5" customWidth="1"/>
    <col min="5" max="5" width="20.7109375" style="5" customWidth="1"/>
    <col min="6" max="16384" width="9.140625" style="5"/>
  </cols>
  <sheetData>
    <row r="1" spans="1:5" ht="30" customHeight="1">
      <c r="A1" s="12" t="s">
        <v>8</v>
      </c>
      <c r="B1" s="13" t="s">
        <v>226</v>
      </c>
      <c r="C1" s="23" t="s">
        <v>227</v>
      </c>
      <c r="D1" s="13" t="s">
        <v>228</v>
      </c>
      <c r="E1" s="12" t="s">
        <v>229</v>
      </c>
    </row>
    <row r="2" spans="1:5" ht="79.900000000000006" customHeight="1">
      <c r="A2" s="6" t="s">
        <v>230</v>
      </c>
      <c r="B2" s="3" t="s">
        <v>231</v>
      </c>
      <c r="C2" s="24" t="s">
        <v>232</v>
      </c>
      <c r="D2" s="7" t="s">
        <v>233</v>
      </c>
      <c r="E2" s="6" t="s">
        <v>234</v>
      </c>
    </row>
    <row r="3" spans="1:5" ht="79.900000000000006" customHeight="1">
      <c r="A3" s="6" t="s">
        <v>28</v>
      </c>
      <c r="B3" s="3" t="s">
        <v>235</v>
      </c>
      <c r="C3" s="24" t="s">
        <v>236</v>
      </c>
      <c r="D3" s="7" t="s">
        <v>237</v>
      </c>
      <c r="E3" s="6" t="s">
        <v>238</v>
      </c>
    </row>
    <row r="4" spans="1:5" ht="79.900000000000006" customHeight="1">
      <c r="A4" s="2" t="s">
        <v>33</v>
      </c>
      <c r="B4" s="3" t="s">
        <v>239</v>
      </c>
      <c r="C4" s="24" t="s">
        <v>240</v>
      </c>
      <c r="D4" s="3" t="s">
        <v>241</v>
      </c>
      <c r="E4" s="4" t="s">
        <v>242</v>
      </c>
    </row>
    <row r="5" spans="1:5" ht="79.900000000000006" customHeight="1">
      <c r="A5" s="6" t="s">
        <v>38</v>
      </c>
      <c r="B5" s="3" t="s">
        <v>243</v>
      </c>
      <c r="C5" s="24" t="s">
        <v>244</v>
      </c>
      <c r="D5" s="7" t="s">
        <v>245</v>
      </c>
      <c r="E5" s="6" t="s">
        <v>246</v>
      </c>
    </row>
    <row r="6" spans="1:5" ht="79.900000000000006" customHeight="1">
      <c r="A6" s="6" t="s">
        <v>42</v>
      </c>
      <c r="B6" s="3" t="s">
        <v>247</v>
      </c>
      <c r="C6" s="24" t="s">
        <v>248</v>
      </c>
      <c r="D6" s="7" t="s">
        <v>249</v>
      </c>
      <c r="E6" s="6" t="s">
        <v>250</v>
      </c>
    </row>
    <row r="7" spans="1:5" ht="79.900000000000006" customHeight="1">
      <c r="A7" s="2" t="s">
        <v>46</v>
      </c>
      <c r="B7" s="3" t="s">
        <v>251</v>
      </c>
      <c r="C7" s="24" t="s">
        <v>252</v>
      </c>
      <c r="D7" s="3" t="s">
        <v>253</v>
      </c>
      <c r="E7" s="4" t="s">
        <v>254</v>
      </c>
    </row>
    <row r="8" spans="1:5" ht="79.900000000000006" customHeight="1">
      <c r="A8" s="2" t="s">
        <v>255</v>
      </c>
      <c r="B8" s="3" t="s">
        <v>256</v>
      </c>
      <c r="C8" s="24" t="s">
        <v>257</v>
      </c>
      <c r="D8" s="3" t="s">
        <v>258</v>
      </c>
      <c r="E8" s="4" t="s">
        <v>259</v>
      </c>
    </row>
    <row r="9" spans="1:5" ht="79.900000000000006" customHeight="1">
      <c r="A9" s="2" t="s">
        <v>260</v>
      </c>
      <c r="B9" s="3" t="s">
        <v>261</v>
      </c>
      <c r="C9" s="24" t="s">
        <v>262</v>
      </c>
      <c r="D9" s="3" t="s">
        <v>263</v>
      </c>
      <c r="E9" s="4" t="s">
        <v>264</v>
      </c>
    </row>
    <row r="10" spans="1:5" ht="79.900000000000006" customHeight="1">
      <c r="A10" s="2" t="s">
        <v>57</v>
      </c>
      <c r="B10" s="3" t="s">
        <v>265</v>
      </c>
      <c r="C10" s="24" t="s">
        <v>266</v>
      </c>
      <c r="D10" s="3" t="s">
        <v>267</v>
      </c>
      <c r="E10" s="4" t="s">
        <v>268</v>
      </c>
    </row>
    <row r="11" spans="1:5" ht="79.900000000000006" customHeight="1">
      <c r="A11" s="2" t="s">
        <v>60</v>
      </c>
      <c r="B11" s="3" t="s">
        <v>269</v>
      </c>
      <c r="C11" s="24" t="s">
        <v>270</v>
      </c>
      <c r="D11" s="3" t="s">
        <v>271</v>
      </c>
      <c r="E11" s="4" t="s">
        <v>272</v>
      </c>
    </row>
    <row r="12" spans="1:5" ht="79.900000000000006" customHeight="1">
      <c r="A12" s="2" t="s">
        <v>273</v>
      </c>
      <c r="B12" s="3" t="s">
        <v>274</v>
      </c>
      <c r="C12" s="24" t="s">
        <v>275</v>
      </c>
      <c r="D12" s="3" t="s">
        <v>276</v>
      </c>
      <c r="E12" s="4" t="s">
        <v>277</v>
      </c>
    </row>
    <row r="13" spans="1:5" ht="79.900000000000006" customHeight="1">
      <c r="A13" s="2" t="s">
        <v>70</v>
      </c>
      <c r="B13" s="3" t="s">
        <v>278</v>
      </c>
      <c r="C13" s="24" t="s">
        <v>279</v>
      </c>
      <c r="D13" s="3" t="s">
        <v>280</v>
      </c>
      <c r="E13" s="4" t="s">
        <v>281</v>
      </c>
    </row>
    <row r="14" spans="1:5" ht="79.900000000000006" customHeight="1">
      <c r="A14" s="2" t="s">
        <v>93</v>
      </c>
      <c r="B14" s="3" t="s">
        <v>282</v>
      </c>
      <c r="C14" s="24" t="s">
        <v>283</v>
      </c>
      <c r="D14" s="3" t="s">
        <v>284</v>
      </c>
      <c r="E14" s="4" t="s">
        <v>285</v>
      </c>
    </row>
    <row r="15" spans="1:5" ht="79.900000000000006" customHeight="1">
      <c r="A15" s="2" t="s">
        <v>98</v>
      </c>
      <c r="B15" s="3" t="s">
        <v>286</v>
      </c>
      <c r="C15" s="24" t="s">
        <v>287</v>
      </c>
      <c r="D15" s="3" t="s">
        <v>288</v>
      </c>
      <c r="E15" s="4" t="s">
        <v>289</v>
      </c>
    </row>
    <row r="16" spans="1:5" ht="79.900000000000006" customHeight="1">
      <c r="A16" s="2" t="s">
        <v>103</v>
      </c>
      <c r="B16" s="3" t="s">
        <v>290</v>
      </c>
      <c r="C16" s="24" t="s">
        <v>291</v>
      </c>
      <c r="D16" s="3" t="s">
        <v>292</v>
      </c>
      <c r="E16" s="4" t="s">
        <v>293</v>
      </c>
    </row>
    <row r="17" spans="1:5" ht="79.900000000000006" customHeight="1">
      <c r="A17" s="2" t="s">
        <v>110</v>
      </c>
      <c r="B17" s="3" t="s">
        <v>294</v>
      </c>
      <c r="C17" s="24" t="s">
        <v>295</v>
      </c>
      <c r="D17" s="3" t="s">
        <v>296</v>
      </c>
      <c r="E17" s="4" t="s">
        <v>297</v>
      </c>
    </row>
    <row r="18" spans="1:5" ht="79.900000000000006" customHeight="1">
      <c r="A18" s="2" t="s">
        <v>115</v>
      </c>
      <c r="B18" s="3" t="s">
        <v>298</v>
      </c>
      <c r="C18" s="24" t="s">
        <v>299</v>
      </c>
      <c r="D18" s="3" t="s">
        <v>300</v>
      </c>
      <c r="E18" s="4" t="s">
        <v>301</v>
      </c>
    </row>
    <row r="19" spans="1:5" ht="79.900000000000006" customHeight="1">
      <c r="A19" s="2" t="s">
        <v>121</v>
      </c>
      <c r="B19" s="3" t="s">
        <v>302</v>
      </c>
      <c r="C19" s="24" t="s">
        <v>303</v>
      </c>
      <c r="D19" s="3" t="s">
        <v>304</v>
      </c>
      <c r="E19" s="4" t="s">
        <v>305</v>
      </c>
    </row>
    <row r="20" spans="1:5" ht="79.900000000000006" customHeight="1">
      <c r="A20" s="2" t="s">
        <v>129</v>
      </c>
      <c r="B20" s="3" t="s">
        <v>306</v>
      </c>
      <c r="C20" s="24" t="s">
        <v>307</v>
      </c>
      <c r="D20" s="3" t="s">
        <v>308</v>
      </c>
      <c r="E20" s="4" t="s">
        <v>309</v>
      </c>
    </row>
    <row r="21" spans="1:5" ht="79.900000000000006" customHeight="1">
      <c r="A21" s="2" t="s">
        <v>139</v>
      </c>
      <c r="B21" s="3" t="s">
        <v>310</v>
      </c>
      <c r="C21" s="24" t="s">
        <v>311</v>
      </c>
      <c r="D21" s="3" t="s">
        <v>312</v>
      </c>
      <c r="E21" s="4" t="s">
        <v>313</v>
      </c>
    </row>
    <row r="22" spans="1:5" ht="79.900000000000006" customHeight="1">
      <c r="A22" s="2" t="s">
        <v>154</v>
      </c>
      <c r="B22" s="3" t="s">
        <v>314</v>
      </c>
      <c r="C22" s="24" t="s">
        <v>315</v>
      </c>
      <c r="D22" s="3" t="s">
        <v>316</v>
      </c>
      <c r="E22" s="4" t="s">
        <v>317</v>
      </c>
    </row>
    <row r="23" spans="1:5" ht="79.900000000000006" customHeight="1">
      <c r="A23" s="2" t="s">
        <v>159</v>
      </c>
      <c r="B23" s="3" t="s">
        <v>318</v>
      </c>
      <c r="C23" s="24" t="s">
        <v>319</v>
      </c>
      <c r="D23" s="3" t="s">
        <v>320</v>
      </c>
      <c r="E23" s="4" t="s">
        <v>321</v>
      </c>
    </row>
    <row r="24" spans="1:5" ht="79.900000000000006" customHeight="1">
      <c r="A24" s="2" t="s">
        <v>166</v>
      </c>
      <c r="B24" s="3" t="s">
        <v>322</v>
      </c>
      <c r="C24" s="24" t="s">
        <v>323</v>
      </c>
      <c r="D24" s="3" t="s">
        <v>324</v>
      </c>
      <c r="E24" s="4" t="s">
        <v>325</v>
      </c>
    </row>
    <row r="25" spans="1:5" ht="79.900000000000006" customHeight="1">
      <c r="A25" s="2" t="s">
        <v>171</v>
      </c>
      <c r="B25" s="3" t="s">
        <v>326</v>
      </c>
      <c r="C25" s="24" t="s">
        <v>327</v>
      </c>
      <c r="D25" s="3" t="s">
        <v>328</v>
      </c>
      <c r="E25" s="4" t="s">
        <v>329</v>
      </c>
    </row>
    <row r="26" spans="1:5" ht="120" customHeight="1">
      <c r="A26" s="2" t="s">
        <v>181</v>
      </c>
      <c r="B26" s="3" t="s">
        <v>330</v>
      </c>
      <c r="C26" s="24" t="s">
        <v>331</v>
      </c>
      <c r="D26" s="3" t="s">
        <v>332</v>
      </c>
      <c r="E26" s="4" t="s">
        <v>333</v>
      </c>
    </row>
    <row r="27" spans="1:5" ht="79.900000000000006" customHeight="1">
      <c r="A27" s="2" t="s">
        <v>190</v>
      </c>
      <c r="B27" s="3" t="s">
        <v>334</v>
      </c>
      <c r="C27" s="24" t="s">
        <v>335</v>
      </c>
      <c r="D27" s="3" t="s">
        <v>336</v>
      </c>
      <c r="E27" s="4" t="s">
        <v>337</v>
      </c>
    </row>
    <row r="28" spans="1:5" ht="79.900000000000006" customHeight="1">
      <c r="A28" s="2" t="s">
        <v>195</v>
      </c>
      <c r="B28" s="18" t="s">
        <v>338</v>
      </c>
      <c r="C28" s="25" t="s">
        <v>339</v>
      </c>
      <c r="D28" s="3" t="s">
        <v>340</v>
      </c>
      <c r="E28" s="4" t="s">
        <v>234</v>
      </c>
    </row>
    <row r="29" spans="1:5" ht="79.900000000000006" customHeight="1">
      <c r="A29" s="2" t="s">
        <v>202</v>
      </c>
      <c r="B29" s="3" t="s">
        <v>341</v>
      </c>
      <c r="C29" s="24" t="s">
        <v>342</v>
      </c>
      <c r="D29" s="3" t="s">
        <v>343</v>
      </c>
      <c r="E29" s="4" t="s">
        <v>344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2"/>
  <sheetViews>
    <sheetView showGridLines="0" zoomScale="90" zoomScaleNormal="90" workbookViewId="0">
      <pane ySplit="2" topLeftCell="A3" activePane="bottomLeft" state="frozen"/>
      <selection pane="bottomLeft" activeCell="A3" sqref="A3"/>
    </sheetView>
  </sheetViews>
  <sheetFormatPr defaultColWidth="9.140625" defaultRowHeight="12.75"/>
  <cols>
    <col min="1" max="2" width="10.5703125" style="9" customWidth="1"/>
    <col min="3" max="4" width="40.5703125" style="36" customWidth="1"/>
    <col min="5" max="5" width="30.7109375" style="9" customWidth="1"/>
    <col min="6" max="6" width="50.7109375" style="15" customWidth="1"/>
    <col min="7" max="7" width="40.5703125" style="22" customWidth="1"/>
    <col min="8" max="8" width="40.5703125" style="15" customWidth="1"/>
    <col min="9" max="9" width="20.7109375" style="14" customWidth="1"/>
    <col min="10" max="10" width="50.7109375" style="15" customWidth="1"/>
    <col min="11" max="11" width="30.7109375" style="22" customWidth="1"/>
    <col min="12" max="12" width="50.7109375" style="15" customWidth="1"/>
    <col min="13" max="13" width="20.7109375" style="37" customWidth="1"/>
    <col min="14" max="16384" width="9.140625" style="9"/>
  </cols>
  <sheetData>
    <row r="1" spans="1:13" ht="29.25" customHeight="1">
      <c r="A1" s="59" t="s">
        <v>345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30" customHeight="1">
      <c r="A2" s="12" t="s">
        <v>346</v>
      </c>
      <c r="B2" s="12" t="s">
        <v>7</v>
      </c>
      <c r="C2" s="13" t="s">
        <v>9</v>
      </c>
      <c r="D2" s="13" t="s">
        <v>10</v>
      </c>
      <c r="E2" s="12" t="s">
        <v>347</v>
      </c>
      <c r="F2" s="17" t="s">
        <v>348</v>
      </c>
      <c r="G2" s="20" t="s">
        <v>349</v>
      </c>
      <c r="H2" s="13" t="s">
        <v>350</v>
      </c>
      <c r="I2" s="12" t="s">
        <v>8</v>
      </c>
      <c r="J2" s="13" t="s">
        <v>226</v>
      </c>
      <c r="K2" s="23" t="s">
        <v>227</v>
      </c>
      <c r="L2" s="13" t="s">
        <v>228</v>
      </c>
      <c r="M2" s="12" t="s">
        <v>229</v>
      </c>
    </row>
    <row r="3" spans="1:13" ht="300" customHeight="1">
      <c r="A3" s="16">
        <v>1</v>
      </c>
      <c r="B3" s="19" t="s">
        <v>27</v>
      </c>
      <c r="C3" s="7" t="s">
        <v>29</v>
      </c>
      <c r="D3" s="7" t="s">
        <v>30</v>
      </c>
      <c r="E3" s="16">
        <v>1000</v>
      </c>
      <c r="F3" s="7" t="s">
        <v>351</v>
      </c>
      <c r="G3" s="21" t="s">
        <v>352</v>
      </c>
      <c r="H3" s="7" t="s">
        <v>353</v>
      </c>
      <c r="I3" s="6" t="s">
        <v>28</v>
      </c>
      <c r="J3" s="3" t="str">
        <f>VLOOKUP(I3,'Endereços Ponta A'!$A$2:$E$29,2,TRUE)</f>
        <v>Ufac
Campus Universitário Professor Aulio Gezio - Prédio Reitoria - CPD
Rodovia BR-364, Km 04</v>
      </c>
      <c r="K3" s="27" t="str">
        <f>VLOOKUP(I3,'Endereços Ponta A'!$A$2:$E$29,3,TRUE)</f>
        <v>-9.9562877,-67.8641031</v>
      </c>
      <c r="L3" s="3" t="str">
        <f>VLOOKUP(I3,'Endereços Ponta A'!$A$2:$E$29,4,TRUE)</f>
        <v>Nome: Renato da Costa Nunes
E-mail: renato.nunes@pop-ac.rnp.br
Tel.: (68) 99942-4919</v>
      </c>
      <c r="M3" s="4" t="str">
        <f>VLOOKUP(I3,'Endereços Ponta A'!$A$2:$E$29,5,TRUE)</f>
        <v>004.071.106/0001-37</v>
      </c>
    </row>
    <row r="4" spans="1:13" ht="300" customHeight="1">
      <c r="A4" s="16">
        <v>2</v>
      </c>
      <c r="B4" s="19" t="s">
        <v>32</v>
      </c>
      <c r="C4" s="7" t="s">
        <v>34</v>
      </c>
      <c r="D4" s="7" t="s">
        <v>35</v>
      </c>
      <c r="E4" s="16">
        <v>10000</v>
      </c>
      <c r="F4" s="7" t="s">
        <v>354</v>
      </c>
      <c r="G4" s="21" t="s">
        <v>355</v>
      </c>
      <c r="H4" s="7" t="s">
        <v>356</v>
      </c>
      <c r="I4" s="6" t="s">
        <v>33</v>
      </c>
      <c r="J4" s="3" t="str">
        <f>VLOOKUP(I4,'Endereços Ponta A'!$A$2:$E$29,2,TRUE)</f>
        <v xml:space="preserve">Fapeal
Rua Melo Moraes, 354, Centro, Maceió, AL
CEP.: 57020-330 </v>
      </c>
      <c r="K4" s="27" t="str">
        <f>VLOOKUP(I4,'Endereços Ponta A'!$A$2:$E$29,3,TRUE)</f>
        <v>-9.661243,-35.741621</v>
      </c>
      <c r="L4" s="3" t="str">
        <f>VLOOKUP(I4,'Endereços Ponta A'!$A$2:$E$29,4,TRUE)</f>
        <v>Nome: Felipe Gomes Athayde
E-mail: felipe.athayde@fapeal.br
Tels.: (82) 3315-4999 / (82) 9117-1081</v>
      </c>
      <c r="M4" s="4" t="str">
        <f>VLOOKUP(I4,'Endereços Ponta A'!$A$2:$E$29,5,TRUE)</f>
        <v>035.562.321/0001-64</v>
      </c>
    </row>
    <row r="5" spans="1:13" ht="300" customHeight="1">
      <c r="A5" s="16">
        <v>3</v>
      </c>
      <c r="B5" s="19" t="s">
        <v>37</v>
      </c>
      <c r="C5" s="7" t="s">
        <v>39</v>
      </c>
      <c r="D5" s="7" t="s">
        <v>40</v>
      </c>
      <c r="E5" s="16">
        <v>1000</v>
      </c>
      <c r="F5" s="7" t="s">
        <v>357</v>
      </c>
      <c r="G5" s="21" t="s">
        <v>358</v>
      </c>
      <c r="H5" s="7" t="s">
        <v>359</v>
      </c>
      <c r="I5" s="6" t="s">
        <v>38</v>
      </c>
      <c r="J5" s="3" t="str">
        <f>VLOOKUP(I5,'Endereços Ponta A'!$A$2:$E$29,2,TRUE)</f>
        <v>Universidade Federal do Amazonas (UFAM)
Avenida General Rodrigo Octavio, 6200, Campus Universitário - Setor Norte,
Bloco CTIC, sala PoP-AM / RNP - térreo, Coroado I - Manaus - AM
CEP.: 69080-900</v>
      </c>
      <c r="K5" s="27" t="str">
        <f>VLOOKUP(I5,'Endereços Ponta A'!$A$2:$E$29,3,TRUE)</f>
        <v>-3.088132, -59.964966</v>
      </c>
      <c r="L5" s="3" t="str">
        <f>VLOOKUP(I5,'Endereços Ponta A'!$A$2:$E$29,4,TRUE)</f>
        <v>Nome: Lindomar Costa dos Santos
E-mail: lindomar.santos@pop-am.rnp.br
Tels.: (92) 99113-6034 / (92) 3305-4000 (Ramal 2043)</v>
      </c>
      <c r="M5" s="4" t="str">
        <f>VLOOKUP(I5,'Endereços Ponta A'!$A$2:$E$29,5,TRUE)</f>
        <v>004.378.626/0001-97</v>
      </c>
    </row>
    <row r="6" spans="1:13" ht="300" customHeight="1">
      <c r="A6" s="16">
        <v>4</v>
      </c>
      <c r="B6" s="19" t="s">
        <v>41</v>
      </c>
      <c r="C6" s="7" t="s">
        <v>43</v>
      </c>
      <c r="D6" s="7" t="s">
        <v>44</v>
      </c>
      <c r="E6" s="16">
        <v>1000</v>
      </c>
      <c r="F6" s="7" t="s">
        <v>360</v>
      </c>
      <c r="G6" s="21" t="s">
        <v>361</v>
      </c>
      <c r="H6" s="7" t="s">
        <v>362</v>
      </c>
      <c r="I6" s="6" t="s">
        <v>42</v>
      </c>
      <c r="J6" s="3" t="str">
        <f>VLOOKUP(I6,'Endereços Ponta A'!$A$2:$E$29,2,TRUE)</f>
        <v>Unifap
Rodovia Josmar Chaves Pinto, Km 02/UNIFAP/DINFO, Zerão, Macapá, AP
CEP.: 68902-280</v>
      </c>
      <c r="K6" s="27" t="str">
        <f>VLOOKUP(I6,'Endereços Ponta A'!$A$2:$E$29,3,TRUE)</f>
        <v>-0.006304,-51.082852</v>
      </c>
      <c r="L6" s="3" t="str">
        <f>VLOOKUP(I6,'Endereços Ponta A'!$A$2:$E$29,4,TRUE)</f>
        <v>Nome: Samir Silva
E-mail: samir.silva@pop-ap.rnp.br</v>
      </c>
      <c r="M6" s="4" t="str">
        <f>VLOOKUP(I6,'Endereços Ponta A'!$A$2:$E$29,5,TRUE)</f>
        <v>034.868.257/0001-81</v>
      </c>
    </row>
    <row r="7" spans="1:13" ht="300" customHeight="1">
      <c r="A7" s="16">
        <v>5</v>
      </c>
      <c r="B7" s="19" t="s">
        <v>45</v>
      </c>
      <c r="C7" s="7" t="s">
        <v>47</v>
      </c>
      <c r="D7" s="7" t="s">
        <v>30</v>
      </c>
      <c r="E7" s="16">
        <v>1000</v>
      </c>
      <c r="F7" s="7" t="s">
        <v>363</v>
      </c>
      <c r="G7" s="21" t="s">
        <v>364</v>
      </c>
      <c r="H7" s="7" t="s">
        <v>365</v>
      </c>
      <c r="I7" s="6" t="s">
        <v>46</v>
      </c>
      <c r="J7" s="3" t="str">
        <f>VLOOKUP(I7,'Endereços Ponta A'!$A$2:$E$29,2,TRUE)</f>
        <v>UFBA 
Avenida Milton Santos, s/n, Prédio do CPD/UFBA, Ondina, Salvador, BA 
CEP.: 40170-110</v>
      </c>
      <c r="K7" s="27" t="str">
        <f>VLOOKUP(I7,'Endereços Ponta A'!$A$2:$E$29,3,TRUE)</f>
        <v>-13.00246,-38.508975</v>
      </c>
      <c r="L7" s="3" t="str">
        <f>VLOOKUP(I7,'Endereços Ponta A'!$A$2:$E$29,4,TRUE)</f>
        <v>Nome: Luiz Cláudio Mendonça
E-mail: mendonca@ufba.br
Tels.: (71) 3283-6114 / (71) 3283-6128 / (71) 3283-6112</v>
      </c>
      <c r="M7" s="4" t="str">
        <f>VLOOKUP(I7,'Endereços Ponta A'!$A$2:$E$29,5,TRUE)</f>
        <v>015.180.714/0001-04</v>
      </c>
    </row>
    <row r="8" spans="1:13" ht="300" customHeight="1">
      <c r="A8" s="16">
        <v>6</v>
      </c>
      <c r="B8" s="19" t="s">
        <v>45</v>
      </c>
      <c r="C8" s="7" t="s">
        <v>48</v>
      </c>
      <c r="D8" s="7" t="s">
        <v>30</v>
      </c>
      <c r="E8" s="16">
        <v>1000</v>
      </c>
      <c r="F8" s="7" t="s">
        <v>366</v>
      </c>
      <c r="G8" s="21" t="s">
        <v>367</v>
      </c>
      <c r="H8" s="7" t="s">
        <v>368</v>
      </c>
      <c r="I8" s="6" t="s">
        <v>46</v>
      </c>
      <c r="J8" s="3" t="str">
        <f>VLOOKUP(I8,'Endereços Ponta A'!$A$2:$E$29,2,TRUE)</f>
        <v>UFBA 
Avenida Milton Santos, s/n, Prédio do CPD/UFBA, Ondina, Salvador, BA 
CEP.: 40170-110</v>
      </c>
      <c r="K8" s="27" t="str">
        <f>VLOOKUP(I8,'Endereços Ponta A'!$A$2:$E$29,3,TRUE)</f>
        <v>-13.00246,-38.508975</v>
      </c>
      <c r="L8" s="3" t="str">
        <f>VLOOKUP(I8,'Endereços Ponta A'!$A$2:$E$29,4,TRUE)</f>
        <v>Nome: Luiz Cláudio Mendonça
E-mail: mendonca@ufba.br
Tels.: (71) 3283-6114 / (71) 3283-6128 / (71) 3283-6112</v>
      </c>
      <c r="M8" s="4" t="str">
        <f>VLOOKUP(I8,'Endereços Ponta A'!$A$2:$E$29,5,TRUE)</f>
        <v>015.180.714/0001-04</v>
      </c>
    </row>
    <row r="9" spans="1:13" ht="300" customHeight="1">
      <c r="A9" s="16">
        <v>7</v>
      </c>
      <c r="B9" s="19" t="s">
        <v>45</v>
      </c>
      <c r="C9" s="7" t="s">
        <v>49</v>
      </c>
      <c r="D9" s="7" t="s">
        <v>50</v>
      </c>
      <c r="E9" s="16">
        <v>1000</v>
      </c>
      <c r="F9" s="7" t="s">
        <v>369</v>
      </c>
      <c r="G9" s="21" t="s">
        <v>370</v>
      </c>
      <c r="H9" s="7" t="s">
        <v>371</v>
      </c>
      <c r="I9" s="6" t="s">
        <v>46</v>
      </c>
      <c r="J9" s="3" t="str">
        <f>VLOOKUP(I9,'Endereços Ponta A'!$A$2:$E$29,2,TRUE)</f>
        <v>UFBA 
Avenida Milton Santos, s/n, Prédio do CPD/UFBA, Ondina, Salvador, BA 
CEP.: 40170-110</v>
      </c>
      <c r="K9" s="27" t="str">
        <f>VLOOKUP(I9,'Endereços Ponta A'!$A$2:$E$29,3,TRUE)</f>
        <v>-13.00246,-38.508975</v>
      </c>
      <c r="L9" s="3" t="str">
        <f>VLOOKUP(I9,'Endereços Ponta A'!$A$2:$E$29,4,TRUE)</f>
        <v>Nome: Luiz Cláudio Mendonça
E-mail: mendonca@ufba.br
Tels.: (71) 3283-6114 / (71) 3283-6128 / (71) 3283-6112</v>
      </c>
      <c r="M9" s="4" t="str">
        <f>VLOOKUP(I9,'Endereços Ponta A'!$A$2:$E$29,5,TRUE)</f>
        <v>015.180.714/0001-04</v>
      </c>
    </row>
    <row r="10" spans="1:13" ht="300" customHeight="1">
      <c r="A10" s="16">
        <v>8</v>
      </c>
      <c r="B10" s="19" t="s">
        <v>45</v>
      </c>
      <c r="C10" s="7" t="s">
        <v>52</v>
      </c>
      <c r="D10" s="7" t="s">
        <v>53</v>
      </c>
      <c r="E10" s="16">
        <v>1000</v>
      </c>
      <c r="F10" s="7" t="s">
        <v>372</v>
      </c>
      <c r="G10" s="21" t="s">
        <v>373</v>
      </c>
      <c r="H10" s="7" t="s">
        <v>374</v>
      </c>
      <c r="I10" s="6" t="s">
        <v>46</v>
      </c>
      <c r="J10" s="3" t="str">
        <f>VLOOKUP(I10,'Endereços Ponta A'!$A$2:$E$29,2,TRUE)</f>
        <v>UFBA 
Avenida Milton Santos, s/n, Prédio do CPD/UFBA, Ondina, Salvador, BA 
CEP.: 40170-110</v>
      </c>
      <c r="K10" s="27" t="str">
        <f>VLOOKUP(I10,'Endereços Ponta A'!$A$2:$E$29,3,TRUE)</f>
        <v>-13.00246,-38.508975</v>
      </c>
      <c r="L10" s="3" t="str">
        <f>VLOOKUP(I10,'Endereços Ponta A'!$A$2:$E$29,4,TRUE)</f>
        <v>Nome: Luiz Cláudio Mendonça
E-mail: mendonca@ufba.br
Tels.: (71) 3283-6114 / (71) 3283-6128 / (71) 3283-6112</v>
      </c>
      <c r="M10" s="4" t="str">
        <f>VLOOKUP(I10,'Endereços Ponta A'!$A$2:$E$29,5,TRUE)</f>
        <v>015.180.714/0001-04</v>
      </c>
    </row>
    <row r="11" spans="1:13" ht="300" customHeight="1">
      <c r="A11" s="16">
        <v>9</v>
      </c>
      <c r="B11" s="19" t="s">
        <v>45</v>
      </c>
      <c r="C11" s="7" t="s">
        <v>54</v>
      </c>
      <c r="D11" s="7" t="s">
        <v>30</v>
      </c>
      <c r="E11" s="16">
        <v>1000</v>
      </c>
      <c r="F11" s="7" t="s">
        <v>375</v>
      </c>
      <c r="G11" s="21" t="s">
        <v>376</v>
      </c>
      <c r="H11" s="7" t="s">
        <v>377</v>
      </c>
      <c r="I11" s="6" t="s">
        <v>46</v>
      </c>
      <c r="J11" s="3" t="str">
        <f>VLOOKUP(I11,'Endereços Ponta A'!$A$2:$E$29,2,TRUE)</f>
        <v>UFBA 
Avenida Milton Santos, s/n, Prédio do CPD/UFBA, Ondina, Salvador, BA 
CEP.: 40170-110</v>
      </c>
      <c r="K11" s="27" t="str">
        <f>VLOOKUP(I11,'Endereços Ponta A'!$A$2:$E$29,3,TRUE)</f>
        <v>-13.00246,-38.508975</v>
      </c>
      <c r="L11" s="3" t="str">
        <f>VLOOKUP(I11,'Endereços Ponta A'!$A$2:$E$29,4,TRUE)</f>
        <v>Nome: Luiz Cláudio Mendonça
E-mail: mendonca@ufba.br
Tels.: (71) 3283-6114 / (71) 3283-6128 / (71) 3283-6112</v>
      </c>
      <c r="M11" s="4" t="str">
        <f>VLOOKUP(I11,'Endereços Ponta A'!$A$2:$E$29,5,TRUE)</f>
        <v>015.180.714/0001-04</v>
      </c>
    </row>
    <row r="12" spans="1:13" ht="300" customHeight="1">
      <c r="A12" s="16">
        <v>10</v>
      </c>
      <c r="B12" s="19" t="s">
        <v>56</v>
      </c>
      <c r="C12" s="7" t="s">
        <v>58</v>
      </c>
      <c r="D12" s="7" t="s">
        <v>30</v>
      </c>
      <c r="E12" s="16">
        <v>1000</v>
      </c>
      <c r="F12" s="7" t="s">
        <v>378</v>
      </c>
      <c r="G12" s="21" t="s">
        <v>379</v>
      </c>
      <c r="H12" s="7" t="s">
        <v>380</v>
      </c>
      <c r="I12" s="6" t="s">
        <v>57</v>
      </c>
      <c r="J12" s="3" t="str">
        <f>VLOOKUP(I12,'Endereços Ponta A'!$A$2:$E$29,2,TRUE)</f>
        <v>Ufes
Avenida Fernando Ferrari, s/n, Núcleo de Processamento de Dados da UFES, Goiabeiras, Vitória, ES
CEP.: 29060-900</v>
      </c>
      <c r="K12" s="27" t="str">
        <f>VLOOKUP(I12,'Endereços Ponta A'!$A$2:$E$29,3,TRUE)</f>
        <v>-20.277323,-40.304187</v>
      </c>
      <c r="L12" s="3" t="str">
        <f>VLOOKUP(I12,'Endereços Ponta A'!$A$2:$E$29,4,TRUE)</f>
        <v>Nome: Luiz Guilherme Bergasmachi Bueloni
E-mail: luiz.bueloni@pop-es.rnp.br
Tels.: (27) 4009-2257 / (27) 4009-2089 / (27) 3020-2206</v>
      </c>
      <c r="M12" s="4" t="str">
        <f>VLOOKUP(I12,'Endereços Ponta A'!$A$2:$E$29,5,TRUE)</f>
        <v>032.479.123/0001-43</v>
      </c>
    </row>
    <row r="13" spans="1:13" ht="300" customHeight="1">
      <c r="A13" s="16">
        <v>11</v>
      </c>
      <c r="B13" s="19" t="s">
        <v>59</v>
      </c>
      <c r="C13" s="7" t="s">
        <v>61</v>
      </c>
      <c r="D13" s="7" t="s">
        <v>30</v>
      </c>
      <c r="E13" s="16">
        <v>1000</v>
      </c>
      <c r="F13" s="7" t="s">
        <v>381</v>
      </c>
      <c r="G13" s="21" t="s">
        <v>382</v>
      </c>
      <c r="H13" s="7" t="s">
        <v>383</v>
      </c>
      <c r="I13" s="6" t="s">
        <v>60</v>
      </c>
      <c r="J13" s="3" t="str">
        <f>VLOOKUP(I13,'Endereços Ponta A'!$A$2:$E$29,2,TRUE)</f>
        <v>UFG
Praça Universitária, s/n, Prédio da UFGNet, Escola de Engenharia, Goiânia, GO
CEP.: 74605-220</v>
      </c>
      <c r="K13" s="27" t="str">
        <f>VLOOKUP(I13,'Endereços Ponta A'!$A$2:$E$29,3,TRUE)</f>
        <v>-16.677372,-49.243683</v>
      </c>
      <c r="L13" s="3" t="str">
        <f>VLOOKUP(I13,'Endereços Ponta A'!$A$2:$E$29,4,TRUE)</f>
        <v>Nome: Daniel Stone
E-mails: stone@pop-go.rnp.br / stone@ufg.br
Tels.: (62) 3209-6002 / 3521-1330</v>
      </c>
      <c r="M13" s="4" t="str">
        <f>VLOOKUP(I13,'Endereços Ponta A'!$A$2:$E$29,5,TRUE)</f>
        <v>001.567.601/0001-43</v>
      </c>
    </row>
    <row r="14" spans="1:13" ht="300" customHeight="1">
      <c r="A14" s="16">
        <v>12</v>
      </c>
      <c r="B14" s="19" t="s">
        <v>59</v>
      </c>
      <c r="C14" s="7" t="s">
        <v>62</v>
      </c>
      <c r="D14" s="7" t="s">
        <v>30</v>
      </c>
      <c r="E14" s="16">
        <v>1000</v>
      </c>
      <c r="F14" s="7" t="s">
        <v>384</v>
      </c>
      <c r="G14" s="21" t="s">
        <v>385</v>
      </c>
      <c r="H14" s="7" t="s">
        <v>386</v>
      </c>
      <c r="I14" s="6" t="s">
        <v>60</v>
      </c>
      <c r="J14" s="3" t="str">
        <f>VLOOKUP(I14,'Endereços Ponta A'!$A$2:$E$29,2,TRUE)</f>
        <v>UFG
Praça Universitária, s/n, Prédio da UFGNet, Escola de Engenharia, Goiânia, GO
CEP.: 74605-220</v>
      </c>
      <c r="K14" s="27" t="str">
        <f>VLOOKUP(I14,'Endereços Ponta A'!$A$2:$E$29,3,TRUE)</f>
        <v>-16.677372,-49.243683</v>
      </c>
      <c r="L14" s="3" t="str">
        <f>VLOOKUP(I14,'Endereços Ponta A'!$A$2:$E$29,4,TRUE)</f>
        <v>Nome: Daniel Stone
E-mails: stone@pop-go.rnp.br / stone@ufg.br
Tels.: (62) 3209-6002 / 3521-1330</v>
      </c>
      <c r="M14" s="4" t="str">
        <f>VLOOKUP(I14,'Endereços Ponta A'!$A$2:$E$29,5,TRUE)</f>
        <v>001.567.601/0001-43</v>
      </c>
    </row>
    <row r="15" spans="1:13" ht="300" customHeight="1">
      <c r="A15" s="16">
        <v>13</v>
      </c>
      <c r="B15" s="19" t="s">
        <v>59</v>
      </c>
      <c r="C15" s="7" t="s">
        <v>64</v>
      </c>
      <c r="D15" s="7" t="s">
        <v>65</v>
      </c>
      <c r="E15" s="16">
        <v>1000</v>
      </c>
      <c r="F15" s="7" t="s">
        <v>387</v>
      </c>
      <c r="G15" s="21" t="s">
        <v>388</v>
      </c>
      <c r="H15" s="7" t="s">
        <v>389</v>
      </c>
      <c r="I15" s="6" t="s">
        <v>60</v>
      </c>
      <c r="J15" s="3" t="str">
        <f>VLOOKUP(I15,'Endereços Ponta A'!$A$2:$E$29,2,TRUE)</f>
        <v>UFG
Praça Universitária, s/n, Prédio da UFGNet, Escola de Engenharia, Goiânia, GO
CEP.: 74605-220</v>
      </c>
      <c r="K15" s="27" t="str">
        <f>VLOOKUP(I15,'Endereços Ponta A'!$A$2:$E$29,3,TRUE)</f>
        <v>-16.677372,-49.243683</v>
      </c>
      <c r="L15" s="3" t="str">
        <f>VLOOKUP(I15,'Endereços Ponta A'!$A$2:$E$29,4,TRUE)</f>
        <v>Nome: Daniel Stone
E-mails: stone@pop-go.rnp.br / stone@ufg.br
Tels.: (62) 3209-6002 / 3521-1330</v>
      </c>
      <c r="M15" s="4" t="str">
        <f>VLOOKUP(I15,'Endereços Ponta A'!$A$2:$E$29,5,TRUE)</f>
        <v>001.567.601/0001-43</v>
      </c>
    </row>
    <row r="16" spans="1:13" ht="300" customHeight="1">
      <c r="A16" s="16">
        <v>14</v>
      </c>
      <c r="B16" s="19" t="s">
        <v>59</v>
      </c>
      <c r="C16" s="7" t="s">
        <v>67</v>
      </c>
      <c r="D16" s="7" t="s">
        <v>68</v>
      </c>
      <c r="E16" s="16">
        <v>1000</v>
      </c>
      <c r="F16" s="7" t="s">
        <v>390</v>
      </c>
      <c r="G16" s="21" t="s">
        <v>391</v>
      </c>
      <c r="H16" s="7" t="s">
        <v>392</v>
      </c>
      <c r="I16" s="6" t="s">
        <v>60</v>
      </c>
      <c r="J16" s="3" t="str">
        <f>VLOOKUP(I16,'Endereços Ponta A'!$A$2:$E$29,2,TRUE)</f>
        <v>UFG
Praça Universitária, s/n, Prédio da UFGNet, Escola de Engenharia, Goiânia, GO
CEP.: 74605-220</v>
      </c>
      <c r="K16" s="27" t="str">
        <f>VLOOKUP(I16,'Endereços Ponta A'!$A$2:$E$29,3,TRUE)</f>
        <v>-16.677372,-49.243683</v>
      </c>
      <c r="L16" s="3" t="str">
        <f>VLOOKUP(I16,'Endereços Ponta A'!$A$2:$E$29,4,TRUE)</f>
        <v>Nome: Daniel Stone
E-mails: stone@pop-go.rnp.br / stone@ufg.br
Tels.: (62) 3209-6002 / 3521-1330</v>
      </c>
      <c r="M16" s="4" t="str">
        <f>VLOOKUP(I16,'Endereços Ponta A'!$A$2:$E$29,5,TRUE)</f>
        <v>001.567.601/0001-43</v>
      </c>
    </row>
    <row r="17" spans="1:13" ht="300" customHeight="1">
      <c r="A17" s="16">
        <v>15</v>
      </c>
      <c r="B17" s="19" t="s">
        <v>69</v>
      </c>
      <c r="C17" s="7" t="s">
        <v>71</v>
      </c>
      <c r="D17" s="7" t="s">
        <v>72</v>
      </c>
      <c r="E17" s="16">
        <v>1000</v>
      </c>
      <c r="F17" s="7" t="s">
        <v>393</v>
      </c>
      <c r="G17" s="21" t="s">
        <v>394</v>
      </c>
      <c r="H17" s="7" t="s">
        <v>395</v>
      </c>
      <c r="I17" s="6" t="s">
        <v>70</v>
      </c>
      <c r="J17" s="3" t="str">
        <f>VLOOKUP(I17,'Endereços Ponta A'!$A$2:$E$29,2,TRUE)</f>
        <v>Ufmg
Avenida Antônio Carlos, 6627, Prédio do ICEx, 3º andar, Sala 3050, Cidade Universitária, Pampulha, Belo Horizonte, MG
CEP.: 31270-901</v>
      </c>
      <c r="K17" s="27" t="str">
        <f>VLOOKUP(I17,'Endereços Ponta A'!$A$2:$E$29,3,TRUE)</f>
        <v>-19.870103,-43.961459</v>
      </c>
      <c r="L17" s="3" t="str">
        <f>VLOOKUP(I17,'Endereços Ponta A'!$A$2:$E$29,4,TRUE)</f>
        <v>Nome: Marcelo Oliveira
E-mail: marcelo.oliveira@rnp.br
Tel.: (31) 3409-5829</v>
      </c>
      <c r="M17" s="4" t="str">
        <f>VLOOKUP(I17,'Endereços Ponta A'!$A$2:$E$29,5,TRUE)</f>
        <v>017.217.985/0001-04</v>
      </c>
    </row>
    <row r="18" spans="1:13" ht="300" customHeight="1">
      <c r="A18" s="16">
        <v>16</v>
      </c>
      <c r="B18" s="19" t="s">
        <v>69</v>
      </c>
      <c r="C18" s="7" t="s">
        <v>73</v>
      </c>
      <c r="D18" s="7" t="s">
        <v>30</v>
      </c>
      <c r="E18" s="16">
        <v>1000</v>
      </c>
      <c r="F18" s="7" t="s">
        <v>396</v>
      </c>
      <c r="G18" s="21" t="s">
        <v>397</v>
      </c>
      <c r="H18" s="7" t="s">
        <v>398</v>
      </c>
      <c r="I18" s="6" t="s">
        <v>70</v>
      </c>
      <c r="J18" s="3" t="str">
        <f>VLOOKUP(I18,'Endereços Ponta A'!$A$2:$E$29,2,TRUE)</f>
        <v>Ufmg
Avenida Antônio Carlos, 6627, Prédio do ICEx, 3º andar, Sala 3050, Cidade Universitária, Pampulha, Belo Horizonte, MG
CEP.: 31270-901</v>
      </c>
      <c r="K18" s="27" t="str">
        <f>VLOOKUP(I18,'Endereços Ponta A'!$A$2:$E$29,3,TRUE)</f>
        <v>-19.870103,-43.961459</v>
      </c>
      <c r="L18" s="3" t="str">
        <f>VLOOKUP(I18,'Endereços Ponta A'!$A$2:$E$29,4,TRUE)</f>
        <v>Nome: Marcelo Oliveira
E-mail: marcelo.oliveira@rnp.br
Tel.: (31) 3409-5829</v>
      </c>
      <c r="M18" s="4" t="str">
        <f>VLOOKUP(I18,'Endereços Ponta A'!$A$2:$E$29,5,TRUE)</f>
        <v>017.217.985/0001-04</v>
      </c>
    </row>
    <row r="19" spans="1:13" ht="300" customHeight="1">
      <c r="A19" s="16">
        <v>17</v>
      </c>
      <c r="B19" s="19" t="s">
        <v>69</v>
      </c>
      <c r="C19" s="7" t="s">
        <v>74</v>
      </c>
      <c r="D19" s="7" t="s">
        <v>30</v>
      </c>
      <c r="E19" s="16">
        <v>2000</v>
      </c>
      <c r="F19" s="7" t="s">
        <v>399</v>
      </c>
      <c r="G19" s="21" t="s">
        <v>400</v>
      </c>
      <c r="H19" s="7" t="s">
        <v>401</v>
      </c>
      <c r="I19" s="6" t="s">
        <v>70</v>
      </c>
      <c r="J19" s="3" t="str">
        <f>VLOOKUP(I19,'Endereços Ponta A'!$A$2:$E$29,2,TRUE)</f>
        <v>Ufmg
Avenida Antônio Carlos, 6627, Prédio do ICEx, 3º andar, Sala 3050, Cidade Universitária, Pampulha, Belo Horizonte, MG
CEP.: 31270-901</v>
      </c>
      <c r="K19" s="27" t="str">
        <f>VLOOKUP(I19,'Endereços Ponta A'!$A$2:$E$29,3,TRUE)</f>
        <v>-19.870103,-43.961459</v>
      </c>
      <c r="L19" s="3" t="str">
        <f>VLOOKUP(I19,'Endereços Ponta A'!$A$2:$E$29,4,TRUE)</f>
        <v>Nome: Marcelo Oliveira
E-mail: marcelo.oliveira@rnp.br
Tel.: (31) 3409-5829</v>
      </c>
      <c r="M19" s="4" t="str">
        <f>VLOOKUP(I19,'Endereços Ponta A'!$A$2:$E$29,5,TRUE)</f>
        <v>017.217.985/0001-04</v>
      </c>
    </row>
    <row r="20" spans="1:13" ht="300" customHeight="1">
      <c r="A20" s="16">
        <v>18</v>
      </c>
      <c r="B20" s="19" t="s">
        <v>69</v>
      </c>
      <c r="C20" s="7" t="s">
        <v>76</v>
      </c>
      <c r="D20" s="7" t="s">
        <v>77</v>
      </c>
      <c r="E20" s="16">
        <v>1000</v>
      </c>
      <c r="F20" s="7" t="s">
        <v>402</v>
      </c>
      <c r="G20" s="21" t="s">
        <v>403</v>
      </c>
      <c r="H20" s="7" t="s">
        <v>404</v>
      </c>
      <c r="I20" s="6" t="s">
        <v>70</v>
      </c>
      <c r="J20" s="3" t="str">
        <f>VLOOKUP(I20,'Endereços Ponta A'!$A$2:$E$29,2,TRUE)</f>
        <v>Ufmg
Avenida Antônio Carlos, 6627, Prédio do ICEx, 3º andar, Sala 3050, Cidade Universitária, Pampulha, Belo Horizonte, MG
CEP.: 31270-901</v>
      </c>
      <c r="K20" s="27" t="str">
        <f>VLOOKUP(I20,'Endereços Ponta A'!$A$2:$E$29,3,TRUE)</f>
        <v>-19.870103,-43.961459</v>
      </c>
      <c r="L20" s="3" t="str">
        <f>VLOOKUP(I20,'Endereços Ponta A'!$A$2:$E$29,4,TRUE)</f>
        <v>Nome: Marcelo Oliveira
E-mail: marcelo.oliveira@rnp.br
Tel.: (31) 3409-5829</v>
      </c>
      <c r="M20" s="4" t="str">
        <f>VLOOKUP(I20,'Endereços Ponta A'!$A$2:$E$29,5,TRUE)</f>
        <v>017.217.985/0001-04</v>
      </c>
    </row>
    <row r="21" spans="1:13" ht="300" customHeight="1">
      <c r="A21" s="16">
        <v>19</v>
      </c>
      <c r="B21" s="19" t="s">
        <v>69</v>
      </c>
      <c r="C21" s="7" t="s">
        <v>78</v>
      </c>
      <c r="D21" s="7" t="s">
        <v>79</v>
      </c>
      <c r="E21" s="16">
        <v>2000</v>
      </c>
      <c r="F21" s="7" t="s">
        <v>405</v>
      </c>
      <c r="G21" s="21" t="s">
        <v>406</v>
      </c>
      <c r="H21" s="7" t="s">
        <v>407</v>
      </c>
      <c r="I21" s="6" t="s">
        <v>70</v>
      </c>
      <c r="J21" s="3" t="str">
        <f>VLOOKUP(I21,'Endereços Ponta A'!$A$2:$E$29,2,TRUE)</f>
        <v>Ufmg
Avenida Antônio Carlos, 6627, Prédio do ICEx, 3º andar, Sala 3050, Cidade Universitária, Pampulha, Belo Horizonte, MG
CEP.: 31270-901</v>
      </c>
      <c r="K21" s="27" t="str">
        <f>VLOOKUP(I21,'Endereços Ponta A'!$A$2:$E$29,3,TRUE)</f>
        <v>-19.870103,-43.961459</v>
      </c>
      <c r="L21" s="3" t="str">
        <f>VLOOKUP(I21,'Endereços Ponta A'!$A$2:$E$29,4,TRUE)</f>
        <v>Nome: Marcelo Oliveira
E-mail: marcelo.oliveira@rnp.br
Tel.: (31) 3409-5829</v>
      </c>
      <c r="M21" s="4" t="str">
        <f>VLOOKUP(I21,'Endereços Ponta A'!$A$2:$E$29,5,TRUE)</f>
        <v>017.217.985/0001-04</v>
      </c>
    </row>
    <row r="22" spans="1:13" ht="300" customHeight="1">
      <c r="A22" s="16">
        <v>20</v>
      </c>
      <c r="B22" s="19" t="s">
        <v>69</v>
      </c>
      <c r="C22" s="7" t="s">
        <v>80</v>
      </c>
      <c r="D22" s="7" t="s">
        <v>81</v>
      </c>
      <c r="E22" s="16">
        <v>2000</v>
      </c>
      <c r="F22" s="7" t="s">
        <v>408</v>
      </c>
      <c r="G22" s="21" t="s">
        <v>409</v>
      </c>
      <c r="H22" s="7" t="s">
        <v>410</v>
      </c>
      <c r="I22" s="6" t="s">
        <v>70</v>
      </c>
      <c r="J22" s="3" t="str">
        <f>VLOOKUP(I22,'Endereços Ponta A'!$A$2:$E$29,2,TRUE)</f>
        <v>Ufmg
Avenida Antônio Carlos, 6627, Prédio do ICEx, 3º andar, Sala 3050, Cidade Universitária, Pampulha, Belo Horizonte, MG
CEP.: 31270-901</v>
      </c>
      <c r="K22" s="27" t="str">
        <f>VLOOKUP(I22,'Endereços Ponta A'!$A$2:$E$29,3,TRUE)</f>
        <v>-19.870103,-43.961459</v>
      </c>
      <c r="L22" s="3" t="str">
        <f>VLOOKUP(I22,'Endereços Ponta A'!$A$2:$E$29,4,TRUE)</f>
        <v>Nome: Marcelo Oliveira
E-mail: marcelo.oliveira@rnp.br
Tel.: (31) 3409-5829</v>
      </c>
      <c r="M22" s="4" t="str">
        <f>VLOOKUP(I22,'Endereços Ponta A'!$A$2:$E$29,5,TRUE)</f>
        <v>017.217.985/0001-04</v>
      </c>
    </row>
    <row r="23" spans="1:13" ht="300" customHeight="1">
      <c r="A23" s="16">
        <v>21</v>
      </c>
      <c r="B23" s="19" t="s">
        <v>69</v>
      </c>
      <c r="C23" s="7" t="s">
        <v>82</v>
      </c>
      <c r="D23" s="7" t="s">
        <v>83</v>
      </c>
      <c r="E23" s="16">
        <v>1000</v>
      </c>
      <c r="F23" s="7" t="s">
        <v>411</v>
      </c>
      <c r="G23" s="21" t="s">
        <v>412</v>
      </c>
      <c r="H23" s="7" t="s">
        <v>413</v>
      </c>
      <c r="I23" s="6" t="s">
        <v>70</v>
      </c>
      <c r="J23" s="3" t="str">
        <f>VLOOKUP(I23,'Endereços Ponta A'!$A$2:$E$29,2,TRUE)</f>
        <v>Ufmg
Avenida Antônio Carlos, 6627, Prédio do ICEx, 3º andar, Sala 3050, Cidade Universitária, Pampulha, Belo Horizonte, MG
CEP.: 31270-901</v>
      </c>
      <c r="K23" s="27" t="str">
        <f>VLOOKUP(I23,'Endereços Ponta A'!$A$2:$E$29,3,TRUE)</f>
        <v>-19.870103,-43.961459</v>
      </c>
      <c r="L23" s="3" t="str">
        <f>VLOOKUP(I23,'Endereços Ponta A'!$A$2:$E$29,4,TRUE)</f>
        <v>Nome: Marcelo Oliveira
E-mail: marcelo.oliveira@rnp.br
Tel.: (31) 3409-5829</v>
      </c>
      <c r="M23" s="4" t="str">
        <f>VLOOKUP(I23,'Endereços Ponta A'!$A$2:$E$29,5,TRUE)</f>
        <v>017.217.985/0001-04</v>
      </c>
    </row>
    <row r="24" spans="1:13" ht="300" customHeight="1">
      <c r="A24" s="16">
        <v>22</v>
      </c>
      <c r="B24" s="19" t="s">
        <v>69</v>
      </c>
      <c r="C24" s="7" t="s">
        <v>84</v>
      </c>
      <c r="D24" s="7" t="s">
        <v>85</v>
      </c>
      <c r="E24" s="16">
        <v>2000</v>
      </c>
      <c r="F24" s="7" t="s">
        <v>414</v>
      </c>
      <c r="G24" s="21" t="s">
        <v>415</v>
      </c>
      <c r="H24" s="7" t="s">
        <v>416</v>
      </c>
      <c r="I24" s="6" t="s">
        <v>70</v>
      </c>
      <c r="J24" s="3" t="str">
        <f>VLOOKUP(I24,'Endereços Ponta A'!$A$2:$E$29,2,TRUE)</f>
        <v>Ufmg
Avenida Antônio Carlos, 6627, Prédio do ICEx, 3º andar, Sala 3050, Cidade Universitária, Pampulha, Belo Horizonte, MG
CEP.: 31270-901</v>
      </c>
      <c r="K24" s="27" t="str">
        <f>VLOOKUP(I24,'Endereços Ponta A'!$A$2:$E$29,3,TRUE)</f>
        <v>-19.870103,-43.961459</v>
      </c>
      <c r="L24" s="3" t="str">
        <f>VLOOKUP(I24,'Endereços Ponta A'!$A$2:$E$29,4,TRUE)</f>
        <v>Nome: Marcelo Oliveira
E-mail: marcelo.oliveira@rnp.br
Tel.: (31) 3409-5829</v>
      </c>
      <c r="M24" s="4" t="str">
        <f>VLOOKUP(I24,'Endereços Ponta A'!$A$2:$E$29,5,TRUE)</f>
        <v>017.217.985/0001-04</v>
      </c>
    </row>
    <row r="25" spans="1:13" ht="300" customHeight="1">
      <c r="A25" s="16">
        <v>23</v>
      </c>
      <c r="B25" s="19" t="s">
        <v>69</v>
      </c>
      <c r="C25" s="7" t="s">
        <v>86</v>
      </c>
      <c r="D25" s="7" t="s">
        <v>87</v>
      </c>
      <c r="E25" s="16">
        <v>1000</v>
      </c>
      <c r="F25" s="7" t="s">
        <v>417</v>
      </c>
      <c r="G25" s="21" t="s">
        <v>418</v>
      </c>
      <c r="H25" s="7" t="s">
        <v>419</v>
      </c>
      <c r="I25" s="6" t="s">
        <v>70</v>
      </c>
      <c r="J25" s="3" t="str">
        <f>VLOOKUP(I25,'Endereços Ponta A'!$A$2:$E$29,2,TRUE)</f>
        <v>Ufmg
Avenida Antônio Carlos, 6627, Prédio do ICEx, 3º andar, Sala 3050, Cidade Universitária, Pampulha, Belo Horizonte, MG
CEP.: 31270-901</v>
      </c>
      <c r="K25" s="27" t="str">
        <f>VLOOKUP(I25,'Endereços Ponta A'!$A$2:$E$29,3,TRUE)</f>
        <v>-19.870103,-43.961459</v>
      </c>
      <c r="L25" s="3" t="str">
        <f>VLOOKUP(I25,'Endereços Ponta A'!$A$2:$E$29,4,TRUE)</f>
        <v>Nome: Marcelo Oliveira
E-mail: marcelo.oliveira@rnp.br
Tel.: (31) 3409-5829</v>
      </c>
      <c r="M25" s="4" t="str">
        <f>VLOOKUP(I25,'Endereços Ponta A'!$A$2:$E$29,5,TRUE)</f>
        <v>017.217.985/0001-04</v>
      </c>
    </row>
    <row r="26" spans="1:13" ht="300" customHeight="1">
      <c r="A26" s="16">
        <v>24</v>
      </c>
      <c r="B26" s="19" t="s">
        <v>69</v>
      </c>
      <c r="C26" s="7" t="s">
        <v>89</v>
      </c>
      <c r="D26" s="7" t="s">
        <v>90</v>
      </c>
      <c r="E26" s="16">
        <v>2000</v>
      </c>
      <c r="F26" s="7" t="s">
        <v>420</v>
      </c>
      <c r="G26" s="21" t="s">
        <v>421</v>
      </c>
      <c r="H26" s="7" t="s">
        <v>422</v>
      </c>
      <c r="I26" s="6" t="s">
        <v>70</v>
      </c>
      <c r="J26" s="3" t="str">
        <f>VLOOKUP(I26,'Endereços Ponta A'!$A$2:$E$29,2,TRUE)</f>
        <v>Ufmg
Avenida Antônio Carlos, 6627, Prédio do ICEx, 3º andar, Sala 3050, Cidade Universitária, Pampulha, Belo Horizonte, MG
CEP.: 31270-901</v>
      </c>
      <c r="K26" s="27" t="str">
        <f>VLOOKUP(I26,'Endereços Ponta A'!$A$2:$E$29,3,TRUE)</f>
        <v>-19.870103,-43.961459</v>
      </c>
      <c r="L26" s="3" t="str">
        <f>VLOOKUP(I26,'Endereços Ponta A'!$A$2:$E$29,4,TRUE)</f>
        <v>Nome: Marcelo Oliveira
E-mail: marcelo.oliveira@rnp.br
Tel.: (31) 3409-5829</v>
      </c>
      <c r="M26" s="4" t="str">
        <f>VLOOKUP(I26,'Endereços Ponta A'!$A$2:$E$29,5,TRUE)</f>
        <v>017.217.985/0001-04</v>
      </c>
    </row>
    <row r="27" spans="1:13" ht="300" customHeight="1">
      <c r="A27" s="16">
        <v>25</v>
      </c>
      <c r="B27" s="19" t="s">
        <v>92</v>
      </c>
      <c r="C27" s="7" t="s">
        <v>94</v>
      </c>
      <c r="D27" s="7" t="s">
        <v>30</v>
      </c>
      <c r="E27" s="16">
        <v>1000</v>
      </c>
      <c r="F27" s="7" t="s">
        <v>423</v>
      </c>
      <c r="G27" s="21" t="s">
        <v>424</v>
      </c>
      <c r="H27" s="7" t="s">
        <v>425</v>
      </c>
      <c r="I27" s="6" t="s">
        <v>93</v>
      </c>
      <c r="J27" s="3" t="str">
        <f>VLOOKUP(I27,'Endereços Ponta A'!$A$2:$E$29,2,TRUE)</f>
        <v>Ufms
Prédio Núcleo Informática, Cidade Universitária, Caixa Postal 549, Campo Grande, MS
CEP.: 79070-900</v>
      </c>
      <c r="K27" s="27" t="str">
        <f>VLOOKUP(I27,'Endereços Ponta A'!$A$2:$E$29,3,TRUE)</f>
        <v>-20.501317,-54.615643</v>
      </c>
      <c r="L27" s="3" t="str">
        <f>VLOOKUP(I27,'Endereços Ponta A'!$A$2:$E$29,4,TRUE)</f>
        <v>Nome: Eduardo Martins
E-mail: emartins@nin.ufms.br
Tels.: (67) 3345-7664, (67) 3345-7665, (67) 3345-7666, (67) 3345-7667, (67) 3345-7660 e (67) 3345-7661</v>
      </c>
      <c r="M27" s="4" t="str">
        <f>VLOOKUP(I27,'Endereços Ponta A'!$A$2:$E$29,5,TRUE)</f>
        <v>015.461.510/0001-33</v>
      </c>
    </row>
    <row r="28" spans="1:13" ht="300" customHeight="1">
      <c r="A28" s="16">
        <v>26</v>
      </c>
      <c r="B28" s="19" t="s">
        <v>92</v>
      </c>
      <c r="C28" s="7" t="s">
        <v>95</v>
      </c>
      <c r="D28" s="7" t="s">
        <v>96</v>
      </c>
      <c r="E28" s="16">
        <v>1000</v>
      </c>
      <c r="F28" s="7" t="s">
        <v>426</v>
      </c>
      <c r="G28" s="21" t="s">
        <v>427</v>
      </c>
      <c r="H28" s="7" t="s">
        <v>428</v>
      </c>
      <c r="I28" s="6" t="s">
        <v>93</v>
      </c>
      <c r="J28" s="3" t="str">
        <f>VLOOKUP(I28,'Endereços Ponta A'!$A$2:$E$29,2,TRUE)</f>
        <v>Ufms
Prédio Núcleo Informática, Cidade Universitária, Caixa Postal 549, Campo Grande, MS
CEP.: 79070-900</v>
      </c>
      <c r="K28" s="27" t="str">
        <f>VLOOKUP(I28,'Endereços Ponta A'!$A$2:$E$29,3,TRUE)</f>
        <v>-20.501317,-54.615643</v>
      </c>
      <c r="L28" s="3" t="str">
        <f>VLOOKUP(I28,'Endereços Ponta A'!$A$2:$E$29,4,TRUE)</f>
        <v>Nome: Eduardo Martins
E-mail: emartins@nin.ufms.br
Tels.: (67) 3345-7664, (67) 3345-7665, (67) 3345-7666, (67) 3345-7667, (67) 3345-7660 e (67) 3345-7661</v>
      </c>
      <c r="M28" s="4" t="str">
        <f>VLOOKUP(I28,'Endereços Ponta A'!$A$2:$E$29,5,TRUE)</f>
        <v>015.461.510/0001-33</v>
      </c>
    </row>
    <row r="29" spans="1:13" ht="300" customHeight="1">
      <c r="A29" s="16">
        <v>27</v>
      </c>
      <c r="B29" s="19" t="s">
        <v>97</v>
      </c>
      <c r="C29" s="7" t="s">
        <v>99</v>
      </c>
      <c r="D29" s="7" t="s">
        <v>30</v>
      </c>
      <c r="E29" s="16">
        <v>1000</v>
      </c>
      <c r="F29" s="7" t="s">
        <v>429</v>
      </c>
      <c r="G29" s="21" t="s">
        <v>430</v>
      </c>
      <c r="H29" s="7" t="s">
        <v>431</v>
      </c>
      <c r="I29" s="6" t="s">
        <v>98</v>
      </c>
      <c r="J29" s="3" t="str">
        <f>VLOOKUP(I29,'Endereços Ponta A'!$A$2:$E$29,2,TRUE)</f>
        <v>Ufmt
CPD (Gerência Internet)
Avenida Fernando Correa da Costa, 2.637, Boa Esperança, Cuiabá, MT
CEP.:  78060-900</v>
      </c>
      <c r="K29" s="27" t="str">
        <f>VLOOKUP(I29,'Endereços Ponta A'!$A$2:$E$29,3,TRUE)</f>
        <v>-15.617465,-56.069535</v>
      </c>
      <c r="L29" s="3" t="str">
        <f>VLOOKUP(I29,'Endereços Ponta A'!$A$2:$E$29,4,TRUE)</f>
        <v>Nome: Jean Caminha
E-mail: jean.caminha@pop-mt.rnp.br
Tels.: (65) 3615-8245 / (65) 98471-3671</v>
      </c>
      <c r="M29" s="4" t="str">
        <f>VLOOKUP(I29,'Endereços Ponta A'!$A$2:$E$29,5,TRUE)</f>
        <v>033.004.540/0001-00</v>
      </c>
    </row>
    <row r="30" spans="1:13" ht="300" customHeight="1">
      <c r="A30" s="16">
        <v>28</v>
      </c>
      <c r="B30" s="19" t="s">
        <v>97</v>
      </c>
      <c r="C30" s="7" t="s">
        <v>100</v>
      </c>
      <c r="D30" s="7" t="s">
        <v>101</v>
      </c>
      <c r="E30" s="16">
        <v>1000</v>
      </c>
      <c r="F30" s="7" t="s">
        <v>432</v>
      </c>
      <c r="G30" s="21" t="s">
        <v>433</v>
      </c>
      <c r="H30" s="7" t="s">
        <v>434</v>
      </c>
      <c r="I30" s="6" t="s">
        <v>98</v>
      </c>
      <c r="J30" s="3" t="str">
        <f>VLOOKUP(I30,'Endereços Ponta A'!$A$2:$E$29,2,TRUE)</f>
        <v>Ufmt
CPD (Gerência Internet)
Avenida Fernando Correa da Costa, 2.637, Boa Esperança, Cuiabá, MT
CEP.:  78060-900</v>
      </c>
      <c r="K30" s="27" t="str">
        <f>VLOOKUP(I30,'Endereços Ponta A'!$A$2:$E$29,3,TRUE)</f>
        <v>-15.617465,-56.069535</v>
      </c>
      <c r="L30" s="3" t="str">
        <f>VLOOKUP(I30,'Endereços Ponta A'!$A$2:$E$29,4,TRUE)</f>
        <v>Nome: Jean Caminha
E-mail: jean.caminha@pop-mt.rnp.br
Tels.: (65) 3615-8245 / (65) 98471-3671</v>
      </c>
      <c r="M30" s="4" t="str">
        <f>VLOOKUP(I30,'Endereços Ponta A'!$A$2:$E$29,5,TRUE)</f>
        <v>033.004.540/0001-00</v>
      </c>
    </row>
    <row r="31" spans="1:13" ht="300" customHeight="1">
      <c r="A31" s="16">
        <v>29</v>
      </c>
      <c r="B31" s="19" t="s">
        <v>102</v>
      </c>
      <c r="C31" s="7" t="s">
        <v>104</v>
      </c>
      <c r="D31" s="7" t="s">
        <v>30</v>
      </c>
      <c r="E31" s="16">
        <v>1000</v>
      </c>
      <c r="F31" s="7" t="s">
        <v>435</v>
      </c>
      <c r="G31" s="21" t="s">
        <v>436</v>
      </c>
      <c r="H31" s="7" t="s">
        <v>437</v>
      </c>
      <c r="I31" s="6" t="s">
        <v>103</v>
      </c>
      <c r="J31" s="3" t="str">
        <f>VLOOKUP(I31,'Endereços Ponta A'!$A$2:$E$29,2,TRUE)</f>
        <v>Ufpa
Rua Augusto Corrêa, 01, Prédio CTIC, Guamá, Belém, PA
CEP.: 66075-110</v>
      </c>
      <c r="K31" s="27" t="str">
        <f>VLOOKUP(I31,'Endereços Ponta A'!$A$2:$E$29,3,TRUE)</f>
        <v>-1.472702,-48.450111</v>
      </c>
      <c r="L31" s="3" t="str">
        <f>VLOOKUP(I31,'Endereços Ponta A'!$A$2:$E$29,4,TRUE)</f>
        <v>Nome: Vanner Vasconcellos
E-mail: vanner@pop-pa.rnp.br
Tels.: (91) 3201-7807 / (91) 3201-7792</v>
      </c>
      <c r="M31" s="4" t="str">
        <f>VLOOKUP(I31,'Endereços Ponta A'!$A$2:$E$29,5,TRUE)</f>
        <v>034.621.748/0001-23</v>
      </c>
    </row>
    <row r="32" spans="1:13" ht="300" customHeight="1">
      <c r="A32" s="16">
        <v>30</v>
      </c>
      <c r="B32" s="19" t="s">
        <v>102</v>
      </c>
      <c r="C32" s="7" t="s">
        <v>105</v>
      </c>
      <c r="D32" s="7" t="s">
        <v>106</v>
      </c>
      <c r="E32" s="16">
        <v>1000</v>
      </c>
      <c r="F32" s="7" t="s">
        <v>438</v>
      </c>
      <c r="G32" s="21" t="s">
        <v>439</v>
      </c>
      <c r="H32" s="7" t="s">
        <v>440</v>
      </c>
      <c r="I32" s="6" t="s">
        <v>103</v>
      </c>
      <c r="J32" s="3" t="str">
        <f>VLOOKUP(I32,'Endereços Ponta A'!$A$2:$E$29,2,TRUE)</f>
        <v>Ufpa
Rua Augusto Corrêa, 01, Prédio CTIC, Guamá, Belém, PA
CEP.: 66075-110</v>
      </c>
      <c r="K32" s="27" t="str">
        <f>VLOOKUP(I32,'Endereços Ponta A'!$A$2:$E$29,3,TRUE)</f>
        <v>-1.472702,-48.450111</v>
      </c>
      <c r="L32" s="3" t="str">
        <f>VLOOKUP(I32,'Endereços Ponta A'!$A$2:$E$29,4,TRUE)</f>
        <v>Nome: Vanner Vasconcellos
E-mail: vanner@pop-pa.rnp.br
Tels.: (91) 3201-7807 / (91) 3201-7792</v>
      </c>
      <c r="M32" s="4" t="str">
        <f>VLOOKUP(I32,'Endereços Ponta A'!$A$2:$E$29,5,TRUE)</f>
        <v>034.621.748/0001-23</v>
      </c>
    </row>
    <row r="33" spans="1:13" ht="300" customHeight="1">
      <c r="A33" s="16">
        <v>31</v>
      </c>
      <c r="B33" s="19" t="s">
        <v>102</v>
      </c>
      <c r="C33" s="7" t="s">
        <v>107</v>
      </c>
      <c r="D33" s="7" t="s">
        <v>108</v>
      </c>
      <c r="E33" s="16">
        <v>1000</v>
      </c>
      <c r="F33" s="7" t="s">
        <v>441</v>
      </c>
      <c r="G33" s="21" t="s">
        <v>442</v>
      </c>
      <c r="H33" s="7" t="s">
        <v>443</v>
      </c>
      <c r="I33" s="6" t="s">
        <v>103</v>
      </c>
      <c r="J33" s="3" t="str">
        <f>VLOOKUP(I33,'Endereços Ponta A'!$A$2:$E$29,2,TRUE)</f>
        <v>Ufpa
Rua Augusto Corrêa, 01, Prédio CTIC, Guamá, Belém, PA
CEP.: 66075-110</v>
      </c>
      <c r="K33" s="27" t="str">
        <f>VLOOKUP(I33,'Endereços Ponta A'!$A$2:$E$29,3,TRUE)</f>
        <v>-1.472702,-48.450111</v>
      </c>
      <c r="L33" s="3" t="str">
        <f>VLOOKUP(I33,'Endereços Ponta A'!$A$2:$E$29,4,TRUE)</f>
        <v>Nome: Vanner Vasconcellos
E-mail: vanner@pop-pa.rnp.br
Tels.: (91) 3201-7807 / (91) 3201-7792</v>
      </c>
      <c r="M33" s="4" t="str">
        <f>VLOOKUP(I33,'Endereços Ponta A'!$A$2:$E$29,5,TRUE)</f>
        <v>034.621.748/0001-23</v>
      </c>
    </row>
    <row r="34" spans="1:13" ht="300" customHeight="1">
      <c r="A34" s="16">
        <v>32</v>
      </c>
      <c r="B34" s="19" t="s">
        <v>109</v>
      </c>
      <c r="C34" s="7" t="s">
        <v>111</v>
      </c>
      <c r="D34" s="7" t="s">
        <v>30</v>
      </c>
      <c r="E34" s="16">
        <v>1000</v>
      </c>
      <c r="F34" s="7" t="s">
        <v>444</v>
      </c>
      <c r="G34" s="21" t="s">
        <v>445</v>
      </c>
      <c r="H34" s="7" t="s">
        <v>446</v>
      </c>
      <c r="I34" s="6" t="s">
        <v>110</v>
      </c>
      <c r="J34" s="3" t="str">
        <f>VLOOKUP(I34,'Endereços Ponta A'!$A$2:$E$29,2,TRUE)</f>
        <v>Ufcg
Avenida Aprígio Veloso, 882, Bloco CN, Sala 120, Bodocongó, Campina Grande, PB
CEP.: 58109-970</v>
      </c>
      <c r="K34" s="27" t="str">
        <f>VLOOKUP(I34,'Endereços Ponta A'!$A$2:$E$29,3,TRUE)</f>
        <v>-7.216198,-35.908253</v>
      </c>
      <c r="L34" s="3" t="str">
        <f>VLOOKUP(I34,'Endereços Ponta A'!$A$2:$E$29,4,TRUE)</f>
        <v xml:space="preserve">Nome: Helton Medeiros
E-mails: helton.medeiros@rnp.br / operacao@pop-pb.rnp.br
Tels.: (81) 99571-0757 / (83) 2101-1442 </v>
      </c>
      <c r="M34" s="4" t="str">
        <f>VLOOKUP(I34,'Endereços Ponta A'!$A$2:$E$29,5,TRUE)</f>
        <v>005.055.128/0001-76</v>
      </c>
    </row>
    <row r="35" spans="1:13" ht="300" customHeight="1">
      <c r="A35" s="16">
        <v>33</v>
      </c>
      <c r="B35" s="19" t="s">
        <v>109</v>
      </c>
      <c r="C35" s="7" t="s">
        <v>112</v>
      </c>
      <c r="D35" s="7" t="s">
        <v>113</v>
      </c>
      <c r="E35" s="16">
        <v>1000</v>
      </c>
      <c r="F35" s="7" t="s">
        <v>447</v>
      </c>
      <c r="G35" s="21" t="s">
        <v>448</v>
      </c>
      <c r="H35" s="7" t="s">
        <v>449</v>
      </c>
      <c r="I35" s="6" t="s">
        <v>110</v>
      </c>
      <c r="J35" s="3" t="str">
        <f>VLOOKUP(I35,'Endereços Ponta A'!$A$2:$E$29,2,TRUE)</f>
        <v>Ufcg
Avenida Aprígio Veloso, 882, Bloco CN, Sala 120, Bodocongó, Campina Grande, PB
CEP.: 58109-970</v>
      </c>
      <c r="K35" s="27" t="str">
        <f>VLOOKUP(I35,'Endereços Ponta A'!$A$2:$E$29,3,TRUE)</f>
        <v>-7.216198,-35.908253</v>
      </c>
      <c r="L35" s="3" t="str">
        <f>VLOOKUP(I35,'Endereços Ponta A'!$A$2:$E$29,4,TRUE)</f>
        <v xml:space="preserve">Nome: Helton Medeiros
E-mails: helton.medeiros@rnp.br / operacao@pop-pb.rnp.br
Tels.: (81) 99571-0757 / (83) 2101-1442 </v>
      </c>
      <c r="M35" s="4" t="str">
        <f>VLOOKUP(I35,'Endereços Ponta A'!$A$2:$E$29,5,TRUE)</f>
        <v>005.055.128/0001-76</v>
      </c>
    </row>
    <row r="36" spans="1:13" ht="300" customHeight="1">
      <c r="A36" s="16">
        <v>34</v>
      </c>
      <c r="B36" s="19" t="s">
        <v>114</v>
      </c>
      <c r="C36" s="7" t="s">
        <v>116</v>
      </c>
      <c r="D36" s="7" t="s">
        <v>117</v>
      </c>
      <c r="E36" s="16">
        <v>10000</v>
      </c>
      <c r="F36" s="7" t="s">
        <v>450</v>
      </c>
      <c r="G36" s="21" t="s">
        <v>451</v>
      </c>
      <c r="H36" s="7" t="s">
        <v>452</v>
      </c>
      <c r="I36" s="6" t="s">
        <v>115</v>
      </c>
      <c r="J36" s="3" t="str">
        <f>VLOOKUP(I36,'Endereços Ponta A'!$A$2:$E$29,2,TRUE)</f>
        <v>Itep
Avenida Prof. Luiz Freire, 700, Cidade Universitária, Recife, PE
CEP.: 50740-540</v>
      </c>
      <c r="K36" s="27" t="str">
        <f>VLOOKUP(I36,'Endereços Ponta A'!$A$2:$E$29,3,TRUE)</f>
        <v>-8.058719,-34.95297</v>
      </c>
      <c r="L36" s="3" t="str">
        <f>VLOOKUP(I36,'Endereços Ponta A'!$A$2:$E$29,4,TRUE)</f>
        <v>Nome: Zuleika Tenório
E-mail: zuleika@pop-pe.rnp.br / pe.operacoes@rnp
Tel.: (81) 3272-4244</v>
      </c>
      <c r="M36" s="4" t="str">
        <f>VLOOKUP(I36,'Endereços Ponta A'!$A$2:$E$29,5,TRUE)</f>
        <v>005.774.391/0001-15</v>
      </c>
    </row>
    <row r="37" spans="1:13" ht="300" customHeight="1">
      <c r="A37" s="16">
        <v>35</v>
      </c>
      <c r="B37" s="19" t="s">
        <v>114</v>
      </c>
      <c r="C37" s="7" t="s">
        <v>118</v>
      </c>
      <c r="D37" s="7" t="s">
        <v>119</v>
      </c>
      <c r="E37" s="16">
        <v>1000</v>
      </c>
      <c r="F37" s="7" t="s">
        <v>453</v>
      </c>
      <c r="G37" s="21" t="s">
        <v>454</v>
      </c>
      <c r="H37" s="7" t="s">
        <v>455</v>
      </c>
      <c r="I37" s="6" t="s">
        <v>115</v>
      </c>
      <c r="J37" s="3" t="str">
        <f>VLOOKUP(I37,'Endereços Ponta A'!$A$2:$E$29,2,TRUE)</f>
        <v>Itep
Avenida Prof. Luiz Freire, 700, Cidade Universitária, Recife, PE
CEP.: 50740-540</v>
      </c>
      <c r="K37" s="27" t="str">
        <f>VLOOKUP(I37,'Endereços Ponta A'!$A$2:$E$29,3,TRUE)</f>
        <v>-8.058719,-34.95297</v>
      </c>
      <c r="L37" s="3" t="str">
        <f>VLOOKUP(I37,'Endereços Ponta A'!$A$2:$E$29,4,TRUE)</f>
        <v>Nome: Zuleika Tenório
E-mail: zuleika@pop-pe.rnp.br / pe.operacoes@rnp
Tel.: (81) 3272-4244</v>
      </c>
      <c r="M37" s="4" t="str">
        <f>VLOOKUP(I37,'Endereços Ponta A'!$A$2:$E$29,5,TRUE)</f>
        <v>005.774.391/0001-15</v>
      </c>
    </row>
    <row r="38" spans="1:13" ht="300" customHeight="1">
      <c r="A38" s="16">
        <v>36</v>
      </c>
      <c r="B38" s="19" t="s">
        <v>120</v>
      </c>
      <c r="C38" s="7" t="s">
        <v>122</v>
      </c>
      <c r="D38" s="7" t="s">
        <v>30</v>
      </c>
      <c r="E38" s="16">
        <v>1000</v>
      </c>
      <c r="F38" s="7" t="s">
        <v>456</v>
      </c>
      <c r="G38" s="21" t="s">
        <v>457</v>
      </c>
      <c r="H38" s="7" t="s">
        <v>458</v>
      </c>
      <c r="I38" s="6" t="s">
        <v>121</v>
      </c>
      <c r="J38" s="3" t="str">
        <f>VLOOKUP(I38,'Endereços Ponta A'!$A$2:$E$29,2,TRUE)</f>
        <v>Fapepi
Avenida Odilon Araújo, 372, Piçarra, Teresina, PI
CEP.: 64017-280</v>
      </c>
      <c r="K38" s="27" t="str">
        <f>VLOOKUP(I38,'Endereços Ponta A'!$A$2:$E$29,3,TRUE)</f>
        <v>-5.096299,-42.79888</v>
      </c>
      <c r="L38" s="3" t="str">
        <f>VLOOKUP(I38,'Endereços Ponta A'!$A$2:$E$29,4,TRUE)</f>
        <v xml:space="preserve">Nome: Rafael Amaral de Oliveira
E-mail: rafael.amaral@rnp.br
Tels.: (86) 3216-6092 </v>
      </c>
      <c r="M38" s="4" t="str">
        <f>VLOOKUP(I38,'Endereços Ponta A'!$A$2:$E$29,5,TRUE)</f>
        <v>000.422.744/0001-02</v>
      </c>
    </row>
    <row r="39" spans="1:13" ht="300" customHeight="1">
      <c r="A39" s="16">
        <v>37</v>
      </c>
      <c r="B39" s="19" t="s">
        <v>120</v>
      </c>
      <c r="C39" s="7" t="s">
        <v>123</v>
      </c>
      <c r="D39" s="7" t="s">
        <v>124</v>
      </c>
      <c r="E39" s="16">
        <v>2000</v>
      </c>
      <c r="F39" s="7" t="s">
        <v>459</v>
      </c>
      <c r="G39" s="21" t="s">
        <v>460</v>
      </c>
      <c r="H39" s="7" t="s">
        <v>461</v>
      </c>
      <c r="I39" s="6" t="s">
        <v>121</v>
      </c>
      <c r="J39" s="3" t="str">
        <f>VLOOKUP(I39,'Endereços Ponta A'!$A$2:$E$29,2,TRUE)</f>
        <v>Fapepi
Avenida Odilon Araújo, 372, Piçarra, Teresina, PI
CEP.: 64017-280</v>
      </c>
      <c r="K39" s="27" t="str">
        <f>VLOOKUP(I39,'Endereços Ponta A'!$A$2:$E$29,3,TRUE)</f>
        <v>-5.096299,-42.79888</v>
      </c>
      <c r="L39" s="3" t="str">
        <f>VLOOKUP(I39,'Endereços Ponta A'!$A$2:$E$29,4,TRUE)</f>
        <v xml:space="preserve">Nome: Rafael Amaral de Oliveira
E-mail: rafael.amaral@rnp.br
Tels.: (86) 3216-6092 </v>
      </c>
      <c r="M39" s="4" t="str">
        <f>VLOOKUP(I39,'Endereços Ponta A'!$A$2:$E$29,5,TRUE)</f>
        <v>000.422.744/0001-02</v>
      </c>
    </row>
    <row r="40" spans="1:13" ht="300" customHeight="1">
      <c r="A40" s="16">
        <v>38</v>
      </c>
      <c r="B40" s="19" t="s">
        <v>120</v>
      </c>
      <c r="C40" s="7" t="s">
        <v>126</v>
      </c>
      <c r="D40" s="7" t="s">
        <v>127</v>
      </c>
      <c r="E40" s="16">
        <v>1000</v>
      </c>
      <c r="F40" s="7" t="s">
        <v>462</v>
      </c>
      <c r="G40" s="21" t="s">
        <v>463</v>
      </c>
      <c r="H40" s="7" t="s">
        <v>464</v>
      </c>
      <c r="I40" s="6" t="s">
        <v>121</v>
      </c>
      <c r="J40" s="3" t="str">
        <f>VLOOKUP(I40,'Endereços Ponta A'!$A$2:$E$29,2,TRUE)</f>
        <v>Fapepi
Avenida Odilon Araújo, 372, Piçarra, Teresina, PI
CEP.: 64017-280</v>
      </c>
      <c r="K40" s="27" t="str">
        <f>VLOOKUP(I40,'Endereços Ponta A'!$A$2:$E$29,3,TRUE)</f>
        <v>-5.096299,-42.79888</v>
      </c>
      <c r="L40" s="3" t="str">
        <f>VLOOKUP(I40,'Endereços Ponta A'!$A$2:$E$29,4,TRUE)</f>
        <v xml:space="preserve">Nome: Rafael Amaral de Oliveira
E-mail: rafael.amaral@rnp.br
Tels.: (86) 3216-6092 </v>
      </c>
      <c r="M40" s="4" t="str">
        <f>VLOOKUP(I40,'Endereços Ponta A'!$A$2:$E$29,5,TRUE)</f>
        <v>000.422.744/0001-02</v>
      </c>
    </row>
    <row r="41" spans="1:13" ht="300" customHeight="1">
      <c r="A41" s="16">
        <v>39</v>
      </c>
      <c r="B41" s="19" t="s">
        <v>128</v>
      </c>
      <c r="C41" s="7" t="s">
        <v>130</v>
      </c>
      <c r="D41" s="7" t="s">
        <v>131</v>
      </c>
      <c r="E41" s="16">
        <v>1000</v>
      </c>
      <c r="F41" s="7" t="s">
        <v>465</v>
      </c>
      <c r="G41" s="21" t="s">
        <v>466</v>
      </c>
      <c r="H41" s="7" t="s">
        <v>467</v>
      </c>
      <c r="I41" s="6" t="s">
        <v>129</v>
      </c>
      <c r="J41" s="3" t="str">
        <f>VLOOKUP(I41,'Endereços Ponta A'!$A$2:$E$29,2,TRUE)</f>
        <v>Ufpr
Centro Politécnico, Jardim das Américas, Curitiba, PR
CEP.: 81531-990</v>
      </c>
      <c r="K41" s="27" t="str">
        <f>VLOOKUP(I41,'Endereços Ponta A'!$A$2:$E$29,3,TRUE)</f>
        <v>-25.449923,-49.230708</v>
      </c>
      <c r="L41" s="3" t="str">
        <f>VLOOKUP(I41,'Endereços Ponta A'!$A$2:$E$29,4,TRUE)</f>
        <v>Nome: Christian Lyra Gomes
E-mail: lyra@pop-pr.rnp.br
Tels.: (41) 3361-3343 / (41) 3361-3491</v>
      </c>
      <c r="M41" s="4" t="str">
        <f>VLOOKUP(I41,'Endereços Ponta A'!$A$2:$E$29,5,TRUE)</f>
        <v>075.095.679/0001-49</v>
      </c>
    </row>
    <row r="42" spans="1:13" ht="300" customHeight="1">
      <c r="A42" s="16">
        <v>40</v>
      </c>
      <c r="B42" s="19" t="s">
        <v>128</v>
      </c>
      <c r="C42" s="7" t="s">
        <v>132</v>
      </c>
      <c r="D42" s="7" t="s">
        <v>133</v>
      </c>
      <c r="E42" s="16">
        <v>10000</v>
      </c>
      <c r="F42" s="7" t="s">
        <v>468</v>
      </c>
      <c r="G42" s="21" t="s">
        <v>469</v>
      </c>
      <c r="H42" s="7" t="s">
        <v>470</v>
      </c>
      <c r="I42" s="6" t="s">
        <v>129</v>
      </c>
      <c r="J42" s="3" t="str">
        <f>VLOOKUP(I42,'Endereços Ponta A'!$A$2:$E$29,2,TRUE)</f>
        <v>Ufpr
Centro Politécnico, Jardim das Américas, Curitiba, PR
CEP.: 81531-990</v>
      </c>
      <c r="K42" s="27" t="str">
        <f>VLOOKUP(I42,'Endereços Ponta A'!$A$2:$E$29,3,TRUE)</f>
        <v>-25.449923,-49.230708</v>
      </c>
      <c r="L42" s="3" t="str">
        <f>VLOOKUP(I42,'Endereços Ponta A'!$A$2:$E$29,4,TRUE)</f>
        <v>Nome: Christian Lyra Gomes
E-mail: lyra@pop-pr.rnp.br
Tels.: (41) 3361-3343 / (41) 3361-3491</v>
      </c>
      <c r="M42" s="4" t="str">
        <f>VLOOKUP(I42,'Endereços Ponta A'!$A$2:$E$29,5,TRUE)</f>
        <v>075.095.679/0001-49</v>
      </c>
    </row>
    <row r="43" spans="1:13" ht="300" customHeight="1">
      <c r="A43" s="16">
        <v>41</v>
      </c>
      <c r="B43" s="19" t="s">
        <v>128</v>
      </c>
      <c r="C43" s="7" t="s">
        <v>134</v>
      </c>
      <c r="D43" s="7" t="s">
        <v>135</v>
      </c>
      <c r="E43" s="16">
        <v>1000</v>
      </c>
      <c r="F43" s="7" t="s">
        <v>471</v>
      </c>
      <c r="G43" s="21" t="s">
        <v>472</v>
      </c>
      <c r="H43" s="7" t="s">
        <v>473</v>
      </c>
      <c r="I43" s="6" t="s">
        <v>129</v>
      </c>
      <c r="J43" s="3" t="str">
        <f>VLOOKUP(I43,'Endereços Ponta A'!$A$2:$E$29,2,TRUE)</f>
        <v>Ufpr
Centro Politécnico, Jardim das Américas, Curitiba, PR
CEP.: 81531-990</v>
      </c>
      <c r="K43" s="27" t="str">
        <f>VLOOKUP(I43,'Endereços Ponta A'!$A$2:$E$29,3,TRUE)</f>
        <v>-25.449923,-49.230708</v>
      </c>
      <c r="L43" s="3" t="str">
        <f>VLOOKUP(I43,'Endereços Ponta A'!$A$2:$E$29,4,TRUE)</f>
        <v>Nome: Christian Lyra Gomes
E-mail: lyra@pop-pr.rnp.br
Tels.: (41) 3361-3343 / (41) 3361-3491</v>
      </c>
      <c r="M43" s="4" t="str">
        <f>VLOOKUP(I43,'Endereços Ponta A'!$A$2:$E$29,5,TRUE)</f>
        <v>075.095.679/0001-49</v>
      </c>
    </row>
    <row r="44" spans="1:13" ht="300" customHeight="1">
      <c r="A44" s="16">
        <v>42</v>
      </c>
      <c r="B44" s="19" t="s">
        <v>128</v>
      </c>
      <c r="C44" s="7" t="s">
        <v>136</v>
      </c>
      <c r="D44" s="7" t="s">
        <v>137</v>
      </c>
      <c r="E44" s="16">
        <v>1000</v>
      </c>
      <c r="F44" s="7" t="s">
        <v>474</v>
      </c>
      <c r="G44" s="21" t="s">
        <v>475</v>
      </c>
      <c r="H44" s="7" t="s">
        <v>476</v>
      </c>
      <c r="I44" s="6" t="s">
        <v>129</v>
      </c>
      <c r="J44" s="3" t="str">
        <f>VLOOKUP(I44,'Endereços Ponta A'!$A$2:$E$29,2,TRUE)</f>
        <v>Ufpr
Centro Politécnico, Jardim das Américas, Curitiba, PR
CEP.: 81531-990</v>
      </c>
      <c r="K44" s="27" t="str">
        <f>VLOOKUP(I44,'Endereços Ponta A'!$A$2:$E$29,3,TRUE)</f>
        <v>-25.449923,-49.230708</v>
      </c>
      <c r="L44" s="3" t="str">
        <f>VLOOKUP(I44,'Endereços Ponta A'!$A$2:$E$29,4,TRUE)</f>
        <v>Nome: Christian Lyra Gomes
E-mail: lyra@pop-pr.rnp.br
Tels.: (41) 3361-3343 / (41) 3361-3491</v>
      </c>
      <c r="M44" s="4" t="str">
        <f>VLOOKUP(I44,'Endereços Ponta A'!$A$2:$E$29,5,TRUE)</f>
        <v>075.095.679/0001-49</v>
      </c>
    </row>
    <row r="45" spans="1:13" ht="300" customHeight="1">
      <c r="A45" s="16">
        <v>43</v>
      </c>
      <c r="B45" s="19" t="s">
        <v>138</v>
      </c>
      <c r="C45" s="7" t="s">
        <v>140</v>
      </c>
      <c r="D45" s="7" t="s">
        <v>141</v>
      </c>
      <c r="E45" s="16">
        <v>10000</v>
      </c>
      <c r="F45" s="7" t="s">
        <v>477</v>
      </c>
      <c r="G45" s="21" t="s">
        <v>478</v>
      </c>
      <c r="H45" s="7" t="s">
        <v>479</v>
      </c>
      <c r="I45" s="6" t="s">
        <v>139</v>
      </c>
      <c r="J45" s="3" t="str">
        <f>VLOOKUP(I45,'Endereços Ponta A'!$A$2:$E$29,2,TRUE)</f>
        <v>Lncc
Rua Lauro Müller, 455, Botafogo, Rio de Janeiro, RJ
CEP.: 22290-160</v>
      </c>
      <c r="K45" s="27" t="str">
        <f>VLOOKUP(I45,'Endereços Ponta A'!$A$2:$E$29,3,TRUE)</f>
        <v>-22.954072,-43.174311</v>
      </c>
      <c r="L45" s="3" t="str">
        <f>VLOOKUP(I45,'Endereços Ponta A'!$A$2:$E$29,4,TRUE)</f>
        <v>Nome: Pedro Henrique Diniz 
E-mail: pedro.diniz@rnp.br
Tel.: (21) 2141-7474</v>
      </c>
      <c r="M45" s="4" t="str">
        <f>VLOOKUP(I45,'Endereços Ponta A'!$A$2:$E$29,5,TRUE)</f>
        <v>004.079.233/0001-82</v>
      </c>
    </row>
    <row r="46" spans="1:13" ht="300" customHeight="1">
      <c r="A46" s="16">
        <v>44</v>
      </c>
      <c r="B46" s="19" t="s">
        <v>138</v>
      </c>
      <c r="C46" s="7" t="s">
        <v>142</v>
      </c>
      <c r="D46" s="7" t="s">
        <v>143</v>
      </c>
      <c r="E46" s="16">
        <v>1000</v>
      </c>
      <c r="F46" s="7" t="s">
        <v>480</v>
      </c>
      <c r="G46" s="21" t="s">
        <v>481</v>
      </c>
      <c r="H46" s="7" t="s">
        <v>482</v>
      </c>
      <c r="I46" s="6" t="s">
        <v>139</v>
      </c>
      <c r="J46" s="3" t="str">
        <f>VLOOKUP(I46,'Endereços Ponta A'!$A$2:$E$29,2,TRUE)</f>
        <v>Lncc
Rua Lauro Müller, 455, Botafogo, Rio de Janeiro, RJ
CEP.: 22290-160</v>
      </c>
      <c r="K46" s="27" t="str">
        <f>VLOOKUP(I46,'Endereços Ponta A'!$A$2:$E$29,3,TRUE)</f>
        <v>-22.954072,-43.174311</v>
      </c>
      <c r="L46" s="3" t="str">
        <f>VLOOKUP(I46,'Endereços Ponta A'!$A$2:$E$29,4,TRUE)</f>
        <v>Nome: Pedro Henrique Diniz 
E-mail: pedro.diniz@rnp.br
Tel.: (21) 2141-7474</v>
      </c>
      <c r="M46" s="4" t="str">
        <f>VLOOKUP(I46,'Endereços Ponta A'!$A$2:$E$29,5,TRUE)</f>
        <v>004.079.233/0001-82</v>
      </c>
    </row>
    <row r="47" spans="1:13" ht="300" customHeight="1">
      <c r="A47" s="16">
        <v>45</v>
      </c>
      <c r="B47" s="19" t="s">
        <v>138</v>
      </c>
      <c r="C47" s="7" t="s">
        <v>144</v>
      </c>
      <c r="D47" s="7" t="s">
        <v>145</v>
      </c>
      <c r="E47" s="16">
        <v>1000</v>
      </c>
      <c r="F47" s="7" t="s">
        <v>483</v>
      </c>
      <c r="G47" s="21" t="s">
        <v>484</v>
      </c>
      <c r="H47" s="7" t="s">
        <v>485</v>
      </c>
      <c r="I47" s="6" t="s">
        <v>139</v>
      </c>
      <c r="J47" s="3" t="str">
        <f>VLOOKUP(I47,'Endereços Ponta A'!$A$2:$E$29,2,TRUE)</f>
        <v>Lncc
Rua Lauro Müller, 455, Botafogo, Rio de Janeiro, RJ
CEP.: 22290-160</v>
      </c>
      <c r="K47" s="27" t="str">
        <f>VLOOKUP(I47,'Endereços Ponta A'!$A$2:$E$29,3,TRUE)</f>
        <v>-22.954072,-43.174311</v>
      </c>
      <c r="L47" s="3" t="str">
        <f>VLOOKUP(I47,'Endereços Ponta A'!$A$2:$E$29,4,TRUE)</f>
        <v>Nome: Pedro Henrique Diniz 
E-mail: pedro.diniz@rnp.br
Tel.: (21) 2141-7474</v>
      </c>
      <c r="M47" s="4" t="str">
        <f>VLOOKUP(I47,'Endereços Ponta A'!$A$2:$E$29,5,TRUE)</f>
        <v>004.079.233/0001-82</v>
      </c>
    </row>
    <row r="48" spans="1:13" ht="300" customHeight="1">
      <c r="A48" s="16">
        <v>46</v>
      </c>
      <c r="B48" s="19" t="s">
        <v>138</v>
      </c>
      <c r="C48" s="7" t="s">
        <v>146</v>
      </c>
      <c r="D48" s="7" t="s">
        <v>147</v>
      </c>
      <c r="E48" s="16">
        <v>1000</v>
      </c>
      <c r="F48" s="7" t="s">
        <v>486</v>
      </c>
      <c r="G48" s="21" t="s">
        <v>487</v>
      </c>
      <c r="H48" s="7" t="s">
        <v>488</v>
      </c>
      <c r="I48" s="6" t="s">
        <v>139</v>
      </c>
      <c r="J48" s="3" t="str">
        <f>VLOOKUP(I48,'Endereços Ponta A'!$A$2:$E$29,2,TRUE)</f>
        <v>Lncc
Rua Lauro Müller, 455, Botafogo, Rio de Janeiro, RJ
CEP.: 22290-160</v>
      </c>
      <c r="K48" s="27" t="str">
        <f>VLOOKUP(I48,'Endereços Ponta A'!$A$2:$E$29,3,TRUE)</f>
        <v>-22.954072,-43.174311</v>
      </c>
      <c r="L48" s="3" t="str">
        <f>VLOOKUP(I48,'Endereços Ponta A'!$A$2:$E$29,4,TRUE)</f>
        <v>Nome: Pedro Henrique Diniz 
E-mail: pedro.diniz@rnp.br
Tel.: (21) 2141-7474</v>
      </c>
      <c r="M48" s="4" t="str">
        <f>VLOOKUP(I48,'Endereços Ponta A'!$A$2:$E$29,5,TRUE)</f>
        <v>004.079.233/0001-82</v>
      </c>
    </row>
    <row r="49" spans="1:13" ht="300" customHeight="1">
      <c r="A49" s="16">
        <v>47</v>
      </c>
      <c r="B49" s="19" t="s">
        <v>138</v>
      </c>
      <c r="C49" s="7" t="s">
        <v>149</v>
      </c>
      <c r="D49" s="7" t="s">
        <v>150</v>
      </c>
      <c r="E49" s="16">
        <v>1000</v>
      </c>
      <c r="F49" s="7" t="s">
        <v>489</v>
      </c>
      <c r="G49" s="21" t="s">
        <v>490</v>
      </c>
      <c r="H49" s="7" t="s">
        <v>491</v>
      </c>
      <c r="I49" s="6" t="s">
        <v>139</v>
      </c>
      <c r="J49" s="3" t="str">
        <f>VLOOKUP(I49,'Endereços Ponta A'!$A$2:$E$29,2,TRUE)</f>
        <v>Lncc
Rua Lauro Müller, 455, Botafogo, Rio de Janeiro, RJ
CEP.: 22290-160</v>
      </c>
      <c r="K49" s="27" t="str">
        <f>VLOOKUP(I49,'Endereços Ponta A'!$A$2:$E$29,3,TRUE)</f>
        <v>-22.954072,-43.174311</v>
      </c>
      <c r="L49" s="3" t="str">
        <f>VLOOKUP(I49,'Endereços Ponta A'!$A$2:$E$29,4,TRUE)</f>
        <v>Nome: Pedro Henrique Diniz 
E-mail: pedro.diniz@rnp.br
Tel.: (21) 2141-7474</v>
      </c>
      <c r="M49" s="4" t="str">
        <f>VLOOKUP(I49,'Endereços Ponta A'!$A$2:$E$29,5,TRUE)</f>
        <v>004.079.233/0001-82</v>
      </c>
    </row>
    <row r="50" spans="1:13" ht="300" customHeight="1">
      <c r="A50" s="16">
        <v>48</v>
      </c>
      <c r="B50" s="19" t="s">
        <v>138</v>
      </c>
      <c r="C50" s="7" t="s">
        <v>151</v>
      </c>
      <c r="D50" s="7" t="s">
        <v>152</v>
      </c>
      <c r="E50" s="16">
        <v>1000</v>
      </c>
      <c r="F50" s="7" t="s">
        <v>492</v>
      </c>
      <c r="G50" s="21" t="s">
        <v>493</v>
      </c>
      <c r="H50" s="7" t="s">
        <v>494</v>
      </c>
      <c r="I50" s="6" t="s">
        <v>139</v>
      </c>
      <c r="J50" s="3" t="str">
        <f>VLOOKUP(I50,'Endereços Ponta A'!$A$2:$E$29,2,TRUE)</f>
        <v>Lncc
Rua Lauro Müller, 455, Botafogo, Rio de Janeiro, RJ
CEP.: 22290-160</v>
      </c>
      <c r="K50" s="27" t="str">
        <f>VLOOKUP(I50,'Endereços Ponta A'!$A$2:$E$29,3,TRUE)</f>
        <v>-22.954072,-43.174311</v>
      </c>
      <c r="L50" s="3" t="str">
        <f>VLOOKUP(I50,'Endereços Ponta A'!$A$2:$E$29,4,TRUE)</f>
        <v>Nome: Pedro Henrique Diniz 
E-mail: pedro.diniz@rnp.br
Tel.: (21) 2141-7474</v>
      </c>
      <c r="M50" s="4" t="str">
        <f>VLOOKUP(I50,'Endereços Ponta A'!$A$2:$E$29,5,TRUE)</f>
        <v>004.079.233/0001-82</v>
      </c>
    </row>
    <row r="51" spans="1:13" ht="300" customHeight="1">
      <c r="A51" s="16">
        <v>49</v>
      </c>
      <c r="B51" s="19" t="s">
        <v>153</v>
      </c>
      <c r="C51" s="7" t="s">
        <v>155</v>
      </c>
      <c r="D51" s="7" t="s">
        <v>30</v>
      </c>
      <c r="E51" s="16">
        <v>1000</v>
      </c>
      <c r="F51" s="7" t="s">
        <v>495</v>
      </c>
      <c r="G51" s="21" t="s">
        <v>496</v>
      </c>
      <c r="H51" s="7" t="s">
        <v>497</v>
      </c>
      <c r="I51" s="6" t="s">
        <v>154</v>
      </c>
      <c r="J51" s="3" t="str">
        <f>VLOOKUP(I51,'Endereços Ponta A'!$A$2:$E$29,2,TRUE)</f>
        <v>Ufrn
Centro de Convivência da UFRN, Campus Universitário, Lagoa Nova, Natal, RN
CEP.: 59078-970</v>
      </c>
      <c r="K51" s="27" t="str">
        <f>VLOOKUP(I51,'Endereços Ponta A'!$A$2:$E$29,3,TRUE)</f>
        <v>-5.839722,-35.201685</v>
      </c>
      <c r="L51" s="3" t="str">
        <f>VLOOKUP(I51,'Endereços Ponta A'!$A$2:$E$29,4,TRUE)</f>
        <v>Nome: Edson Moreira
E-mail: edson@pop-rn.rnp.br
Tel.: (84) 3215-3170</v>
      </c>
      <c r="M51" s="4" t="str">
        <f>VLOOKUP(I51,'Endereços Ponta A'!$A$2:$E$29,5,TRUE)</f>
        <v>024.365.710/0001-83</v>
      </c>
    </row>
    <row r="52" spans="1:13" ht="300" customHeight="1">
      <c r="A52" s="16">
        <v>50</v>
      </c>
      <c r="B52" s="19" t="s">
        <v>153</v>
      </c>
      <c r="C52" s="7" t="s">
        <v>156</v>
      </c>
      <c r="D52" s="7" t="s">
        <v>157</v>
      </c>
      <c r="E52" s="16">
        <v>1000</v>
      </c>
      <c r="F52" s="7" t="s">
        <v>498</v>
      </c>
      <c r="G52" s="21" t="s">
        <v>499</v>
      </c>
      <c r="H52" s="7" t="s">
        <v>500</v>
      </c>
      <c r="I52" s="6" t="s">
        <v>154</v>
      </c>
      <c r="J52" s="3" t="str">
        <f>VLOOKUP(I52,'Endereços Ponta A'!$A$2:$E$29,2,TRUE)</f>
        <v>Ufrn
Centro de Convivência da UFRN, Campus Universitário, Lagoa Nova, Natal, RN
CEP.: 59078-970</v>
      </c>
      <c r="K52" s="27" t="str">
        <f>VLOOKUP(I52,'Endereços Ponta A'!$A$2:$E$29,3,TRUE)</f>
        <v>-5.839722,-35.201685</v>
      </c>
      <c r="L52" s="3" t="str">
        <f>VLOOKUP(I52,'Endereços Ponta A'!$A$2:$E$29,4,TRUE)</f>
        <v>Nome: Edson Moreira
E-mail: edson@pop-rn.rnp.br
Tel.: (84) 3215-3170</v>
      </c>
      <c r="M52" s="4" t="str">
        <f>VLOOKUP(I52,'Endereços Ponta A'!$A$2:$E$29,5,TRUE)</f>
        <v>024.365.710/0001-83</v>
      </c>
    </row>
    <row r="53" spans="1:13" ht="300" customHeight="1">
      <c r="A53" s="16">
        <v>51</v>
      </c>
      <c r="B53" s="19" t="s">
        <v>158</v>
      </c>
      <c r="C53" s="7" t="s">
        <v>160</v>
      </c>
      <c r="D53" s="7" t="s">
        <v>161</v>
      </c>
      <c r="E53" s="16">
        <v>1000</v>
      </c>
      <c r="F53" s="7" t="s">
        <v>501</v>
      </c>
      <c r="G53" s="21" t="s">
        <v>502</v>
      </c>
      <c r="H53" s="7" t="s">
        <v>503</v>
      </c>
      <c r="I53" s="6" t="s">
        <v>159</v>
      </c>
      <c r="J53" s="3" t="str">
        <f>VLOOKUP(I53,'Endereços Ponta A'!$A$2:$E$29,2,TRUE)</f>
        <v>Unir
BR-364, Km 9,5, Área Rural Sentido Rio Branco -  Porto Velho, RO
CEP.:  76801-059</v>
      </c>
      <c r="K53" s="27" t="str">
        <f>VLOOKUP(I53,'Endereços Ponta A'!$A$2:$E$29,3,TRUE)</f>
        <v>-8.83452 -63.93980</v>
      </c>
      <c r="L53" s="3" t="str">
        <f>VLOOKUP(I53,'Endereços Ponta A'!$A$2:$E$29,4,TRUE)</f>
        <v>Nome: André Luis Freitas
E-mail: andre@unir.br 
Tel.: (69) 2182-2176</v>
      </c>
      <c r="M53" s="4" t="str">
        <f>VLOOKUP(I53,'Endereços Ponta A'!$A$2:$E$29,5,TRUE)</f>
        <v>004.418.943/0001-90</v>
      </c>
    </row>
    <row r="54" spans="1:13" ht="300" customHeight="1">
      <c r="A54" s="16">
        <v>52</v>
      </c>
      <c r="B54" s="19" t="s">
        <v>158</v>
      </c>
      <c r="C54" s="7" t="s">
        <v>162</v>
      </c>
      <c r="D54" s="7" t="s">
        <v>163</v>
      </c>
      <c r="E54" s="16">
        <v>1000</v>
      </c>
      <c r="F54" s="7" t="s">
        <v>504</v>
      </c>
      <c r="G54" s="21" t="s">
        <v>505</v>
      </c>
      <c r="H54" s="7" t="s">
        <v>506</v>
      </c>
      <c r="I54" s="6" t="s">
        <v>159</v>
      </c>
      <c r="J54" s="3" t="str">
        <f>VLOOKUP(I54,'Endereços Ponta A'!$A$2:$E$29,2,TRUE)</f>
        <v>Unir
BR-364, Km 9,5, Área Rural Sentido Rio Branco -  Porto Velho, RO
CEP.:  76801-059</v>
      </c>
      <c r="K54" s="27" t="str">
        <f>VLOOKUP(I54,'Endereços Ponta A'!$A$2:$E$29,3,TRUE)</f>
        <v>-8.83452 -63.93980</v>
      </c>
      <c r="L54" s="3" t="str">
        <f>VLOOKUP(I54,'Endereços Ponta A'!$A$2:$E$29,4,TRUE)</f>
        <v>Nome: André Luis Freitas
E-mail: andre@unir.br 
Tel.: (69) 2182-2176</v>
      </c>
      <c r="M54" s="4" t="str">
        <f>VLOOKUP(I54,'Endereços Ponta A'!$A$2:$E$29,5,TRUE)</f>
        <v>004.418.943/0001-90</v>
      </c>
    </row>
    <row r="55" spans="1:13" ht="300" customHeight="1">
      <c r="A55" s="16">
        <v>53</v>
      </c>
      <c r="B55" s="19" t="s">
        <v>165</v>
      </c>
      <c r="C55" s="7" t="s">
        <v>167</v>
      </c>
      <c r="D55" s="7" t="s">
        <v>30</v>
      </c>
      <c r="E55" s="16">
        <v>1000</v>
      </c>
      <c r="F55" s="7" t="s">
        <v>507</v>
      </c>
      <c r="G55" s="21" t="s">
        <v>508</v>
      </c>
      <c r="H55" s="7" t="s">
        <v>509</v>
      </c>
      <c r="I55" s="6" t="s">
        <v>166</v>
      </c>
      <c r="J55" s="3" t="str">
        <f>VLOOKUP(I55,'Endereços Ponta A'!$A$2:$E$29,2,TRUE)</f>
        <v>Ufrr
Avenida Capitão Ene Garcez, 2413, CECOMP, Campus do Paricarana, Boa Vista, RR
CEP.: 69310-270</v>
      </c>
      <c r="K55" s="27" t="str">
        <f>VLOOKUP(I55,'Endereços Ponta A'!$A$2:$E$29,3,TRUE)</f>
        <v>2.840462,-60.691718</v>
      </c>
      <c r="L55" s="3" t="str">
        <f>VLOOKUP(I55,'Endereços Ponta A'!$A$2:$E$29,4,TRUE)</f>
        <v xml:space="preserve">Nome: Roberto Câmara
E-mail: roberto.camara@pop-rr.rnp.br
Tel.: (95) 3621-3175 </v>
      </c>
      <c r="M55" s="4" t="str">
        <f>VLOOKUP(I55,'Endereços Ponta A'!$A$2:$E$29,5,TRUE)</f>
        <v>034.792.077/0001-63</v>
      </c>
    </row>
    <row r="56" spans="1:13" ht="300" customHeight="1">
      <c r="A56" s="16">
        <v>54</v>
      </c>
      <c r="B56" s="19" t="s">
        <v>165</v>
      </c>
      <c r="C56" s="7" t="s">
        <v>168</v>
      </c>
      <c r="D56" s="7" t="s">
        <v>169</v>
      </c>
      <c r="E56" s="16">
        <v>1000</v>
      </c>
      <c r="F56" s="7" t="s">
        <v>510</v>
      </c>
      <c r="G56" s="21" t="s">
        <v>511</v>
      </c>
      <c r="H56" s="7" t="s">
        <v>512</v>
      </c>
      <c r="I56" s="6" t="s">
        <v>166</v>
      </c>
      <c r="J56" s="3" t="str">
        <f>VLOOKUP(I56,'Endereços Ponta A'!$A$2:$E$29,2,TRUE)</f>
        <v>Ufrr
Avenida Capitão Ene Garcez, 2413, CECOMP, Campus do Paricarana, Boa Vista, RR
CEP.: 69310-270</v>
      </c>
      <c r="K56" s="27" t="str">
        <f>VLOOKUP(I56,'Endereços Ponta A'!$A$2:$E$29,3,TRUE)</f>
        <v>2.840462,-60.691718</v>
      </c>
      <c r="L56" s="3" t="str">
        <f>VLOOKUP(I56,'Endereços Ponta A'!$A$2:$E$29,4,TRUE)</f>
        <v xml:space="preserve">Nome: Roberto Câmara
E-mail: roberto.camara@pop-rr.rnp.br
Tel.: (95) 3621-3175 </v>
      </c>
      <c r="M56" s="4" t="str">
        <f>VLOOKUP(I56,'Endereços Ponta A'!$A$2:$E$29,5,TRUE)</f>
        <v>034.792.077/0001-63</v>
      </c>
    </row>
    <row r="57" spans="1:13" ht="300" customHeight="1">
      <c r="A57" s="16">
        <v>55</v>
      </c>
      <c r="B57" s="19" t="s">
        <v>170</v>
      </c>
      <c r="C57" s="7" t="s">
        <v>172</v>
      </c>
      <c r="D57" s="7" t="s">
        <v>173</v>
      </c>
      <c r="E57" s="16">
        <v>1000</v>
      </c>
      <c r="F57" s="7" t="s">
        <v>513</v>
      </c>
      <c r="G57" s="21" t="s">
        <v>514</v>
      </c>
      <c r="H57" s="7" t="s">
        <v>515</v>
      </c>
      <c r="I57" s="6" t="s">
        <v>171</v>
      </c>
      <c r="J57" s="3" t="str">
        <f>VLOOKUP(I57,'Endereços Ponta A'!$A$2:$E$29,2,TRUE)</f>
        <v>Ufrgs
Rua Ramiro Barcelos, 2574, Santana, Porto Alegre, RS
CEP.: 90035-003</v>
      </c>
      <c r="K57" s="27" t="str">
        <f>VLOOKUP(I57,'Endereços Ponta A'!$A$2:$E$29,3,TRUE)</f>
        <v>-30.039309,-51.208155</v>
      </c>
      <c r="L57" s="3" t="str">
        <f>VLOOKUP(I57,'Endereços Ponta A'!$A$2:$E$29,4,TRUE)</f>
        <v>Nome: Leandro Bertholdo
E-mail: berthold@pop-rs.rnp.br
Tels.: (51) 3308-5039 / (51) 3308-5042</v>
      </c>
      <c r="M57" s="4" t="str">
        <f>VLOOKUP(I57,'Endereços Ponta A'!$A$2:$E$29,5,TRUE)</f>
        <v>074.704.008/0001-75</v>
      </c>
    </row>
    <row r="58" spans="1:13" ht="300" customHeight="1">
      <c r="A58" s="16">
        <v>56</v>
      </c>
      <c r="B58" s="19" t="s">
        <v>170</v>
      </c>
      <c r="C58" s="7" t="s">
        <v>174</v>
      </c>
      <c r="D58" s="7" t="s">
        <v>30</v>
      </c>
      <c r="E58" s="16">
        <v>1000</v>
      </c>
      <c r="F58" s="7" t="s">
        <v>516</v>
      </c>
      <c r="G58" s="21" t="s">
        <v>517</v>
      </c>
      <c r="H58" s="7" t="s">
        <v>518</v>
      </c>
      <c r="I58" s="6" t="s">
        <v>171</v>
      </c>
      <c r="J58" s="3" t="str">
        <f>VLOOKUP(I58,'Endereços Ponta A'!$A$2:$E$29,2,TRUE)</f>
        <v>Ufrgs
Rua Ramiro Barcelos, 2574, Santana, Porto Alegre, RS
CEP.: 90035-003</v>
      </c>
      <c r="K58" s="27" t="str">
        <f>VLOOKUP(I58,'Endereços Ponta A'!$A$2:$E$29,3,TRUE)</f>
        <v>-30.039309,-51.208155</v>
      </c>
      <c r="L58" s="3" t="str">
        <f>VLOOKUP(I58,'Endereços Ponta A'!$A$2:$E$29,4,TRUE)</f>
        <v>Nome: Leandro Bertholdo
E-mail: berthold@pop-rs.rnp.br
Tels.: (51) 3308-5039 / (51) 3308-5042</v>
      </c>
      <c r="M58" s="4" t="str">
        <f>VLOOKUP(I58,'Endereços Ponta A'!$A$2:$E$29,5,TRUE)</f>
        <v>074.704.008/0001-75</v>
      </c>
    </row>
    <row r="59" spans="1:13" ht="300" customHeight="1">
      <c r="A59" s="16">
        <v>57</v>
      </c>
      <c r="B59" s="19" t="s">
        <v>170</v>
      </c>
      <c r="C59" s="7" t="s">
        <v>176</v>
      </c>
      <c r="D59" s="7" t="s">
        <v>177</v>
      </c>
      <c r="E59" s="16">
        <v>2000</v>
      </c>
      <c r="F59" s="7" t="s">
        <v>519</v>
      </c>
      <c r="G59" s="21" t="s">
        <v>520</v>
      </c>
      <c r="H59" s="7" t="s">
        <v>521</v>
      </c>
      <c r="I59" s="6" t="s">
        <v>171</v>
      </c>
      <c r="J59" s="3" t="str">
        <f>VLOOKUP(I59,'Endereços Ponta A'!$A$2:$E$29,2,TRUE)</f>
        <v>Ufrgs
Rua Ramiro Barcelos, 2574, Santana, Porto Alegre, RS
CEP.: 90035-003</v>
      </c>
      <c r="K59" s="27" t="str">
        <f>VLOOKUP(I59,'Endereços Ponta A'!$A$2:$E$29,3,TRUE)</f>
        <v>-30.039309,-51.208155</v>
      </c>
      <c r="L59" s="3" t="str">
        <f>VLOOKUP(I59,'Endereços Ponta A'!$A$2:$E$29,4,TRUE)</f>
        <v>Nome: Leandro Bertholdo
E-mail: berthold@pop-rs.rnp.br
Tels.: (51) 3308-5039 / (51) 3308-5042</v>
      </c>
      <c r="M59" s="4" t="str">
        <f>VLOOKUP(I59,'Endereços Ponta A'!$A$2:$E$29,5,TRUE)</f>
        <v>074.704.008/0001-75</v>
      </c>
    </row>
    <row r="60" spans="1:13" ht="300" customHeight="1">
      <c r="A60" s="16">
        <v>58</v>
      </c>
      <c r="B60" s="19" t="s">
        <v>170</v>
      </c>
      <c r="C60" s="7" t="s">
        <v>178</v>
      </c>
      <c r="D60" s="7" t="s">
        <v>179</v>
      </c>
      <c r="E60" s="16">
        <v>1000</v>
      </c>
      <c r="F60" s="7" t="s">
        <v>522</v>
      </c>
      <c r="G60" s="21" t="s">
        <v>523</v>
      </c>
      <c r="H60" s="7" t="s">
        <v>524</v>
      </c>
      <c r="I60" s="6" t="s">
        <v>171</v>
      </c>
      <c r="J60" s="3" t="str">
        <f>VLOOKUP(I60,'Endereços Ponta A'!$A$2:$E$29,2,TRUE)</f>
        <v>Ufrgs
Rua Ramiro Barcelos, 2574, Santana, Porto Alegre, RS
CEP.: 90035-003</v>
      </c>
      <c r="K60" s="27" t="str">
        <f>VLOOKUP(I60,'Endereços Ponta A'!$A$2:$E$29,3,TRUE)</f>
        <v>-30.039309,-51.208155</v>
      </c>
      <c r="L60" s="3" t="str">
        <f>VLOOKUP(I60,'Endereços Ponta A'!$A$2:$E$29,4,TRUE)</f>
        <v>Nome: Leandro Bertholdo
E-mail: berthold@pop-rs.rnp.br
Tels.: (51) 3308-5039 / (51) 3308-5042</v>
      </c>
      <c r="M60" s="4" t="str">
        <f>VLOOKUP(I60,'Endereços Ponta A'!$A$2:$E$29,5,TRUE)</f>
        <v>074.704.008/0001-75</v>
      </c>
    </row>
    <row r="61" spans="1:13" ht="300" customHeight="1">
      <c r="A61" s="16">
        <v>59</v>
      </c>
      <c r="B61" s="19" t="s">
        <v>180</v>
      </c>
      <c r="C61" s="7" t="s">
        <v>182</v>
      </c>
      <c r="D61" s="7" t="s">
        <v>30</v>
      </c>
      <c r="E61" s="16">
        <v>2000</v>
      </c>
      <c r="F61" s="7" t="s">
        <v>525</v>
      </c>
      <c r="G61" s="21" t="s">
        <v>526</v>
      </c>
      <c r="H61" s="7" t="s">
        <v>527</v>
      </c>
      <c r="I61" s="6" t="s">
        <v>181</v>
      </c>
      <c r="J61" s="3" t="str">
        <f>VLOOKUP(I61,'Endereços Ponta A'!$A$2:$E$29,2,TRUE)</f>
        <v>Ufsc
Superintendência de Governança Eletrônica e Tecnologia da Informação e Comunicação – SeTIC
Ponto de Presença da RNP em Santa Catarina - PoP-SC/RNP
Centro Tecnológico
Campus Universitário - Trindade - Florianópolis
CEP.: 88040900</v>
      </c>
      <c r="K61" s="27" t="str">
        <f>VLOOKUP(I61,'Endereços Ponta A'!$A$2:$E$29,3,TRUE)</f>
        <v>-27.601354, -48.517869</v>
      </c>
      <c r="L61" s="3" t="str">
        <f>VLOOKUP(I61,'Endereços Ponta A'!$A$2:$E$29,4,TRUE)</f>
        <v>Nome: Guilherme Eliseu Rhoden
E-mail: guilherme.rhoden@rnp.br
Tel.: (48) 3721-3000</v>
      </c>
      <c r="M61" s="4" t="str">
        <f>VLOOKUP(I61,'Endereços Ponta A'!$A$2:$E$29,5,TRUE)</f>
        <v>083.899.526/0001-82</v>
      </c>
    </row>
    <row r="62" spans="1:13" ht="300" customHeight="1">
      <c r="A62" s="16">
        <v>60</v>
      </c>
      <c r="B62" s="19" t="s">
        <v>180</v>
      </c>
      <c r="C62" s="7" t="s">
        <v>183</v>
      </c>
      <c r="D62" s="7" t="s">
        <v>184</v>
      </c>
      <c r="E62" s="16">
        <v>1000</v>
      </c>
      <c r="F62" s="7" t="s">
        <v>528</v>
      </c>
      <c r="G62" s="21" t="s">
        <v>529</v>
      </c>
      <c r="H62" s="7" t="s">
        <v>530</v>
      </c>
      <c r="I62" s="6" t="s">
        <v>181</v>
      </c>
      <c r="J62" s="3" t="str">
        <f>VLOOKUP(I62,'Endereços Ponta A'!$A$2:$E$29,2,TRUE)</f>
        <v>Ufsc
Superintendência de Governança Eletrônica e Tecnologia da Informação e Comunicação – SeTIC
Ponto de Presença da RNP em Santa Catarina - PoP-SC/RNP
Centro Tecnológico
Campus Universitário - Trindade - Florianópolis
CEP.: 88040900</v>
      </c>
      <c r="K62" s="27" t="str">
        <f>VLOOKUP(I62,'Endereços Ponta A'!$A$2:$E$29,3,TRUE)</f>
        <v>-27.601354, -48.517869</v>
      </c>
      <c r="L62" s="3" t="str">
        <f>VLOOKUP(I62,'Endereços Ponta A'!$A$2:$E$29,4,TRUE)</f>
        <v>Nome: Guilherme Eliseu Rhoden
E-mail: guilherme.rhoden@rnp.br
Tel.: (48) 3721-3000</v>
      </c>
      <c r="M62" s="4" t="str">
        <f>VLOOKUP(I62,'Endereços Ponta A'!$A$2:$E$29,5,TRUE)</f>
        <v>083.899.526/0001-82</v>
      </c>
    </row>
    <row r="63" spans="1:13" ht="300" customHeight="1">
      <c r="A63" s="16">
        <v>61</v>
      </c>
      <c r="B63" s="19" t="s">
        <v>180</v>
      </c>
      <c r="C63" s="7" t="s">
        <v>185</v>
      </c>
      <c r="D63" s="7" t="s">
        <v>30</v>
      </c>
      <c r="E63" s="16">
        <v>1000</v>
      </c>
      <c r="F63" s="7" t="s">
        <v>531</v>
      </c>
      <c r="G63" s="21" t="s">
        <v>532</v>
      </c>
      <c r="H63" s="7" t="s">
        <v>533</v>
      </c>
      <c r="I63" s="6" t="s">
        <v>181</v>
      </c>
      <c r="J63" s="3" t="str">
        <f>VLOOKUP(I63,'Endereços Ponta A'!$A$2:$E$29,2,TRUE)</f>
        <v>Ufsc
Superintendência de Governança Eletrônica e Tecnologia da Informação e Comunicação – SeTIC
Ponto de Presença da RNP em Santa Catarina - PoP-SC/RNP
Centro Tecnológico
Campus Universitário - Trindade - Florianópolis
CEP.: 88040900</v>
      </c>
      <c r="K63" s="27" t="str">
        <f>VLOOKUP(I63,'Endereços Ponta A'!$A$2:$E$29,3,TRUE)</f>
        <v>-27.601354, -48.517869</v>
      </c>
      <c r="L63" s="3" t="str">
        <f>VLOOKUP(I63,'Endereços Ponta A'!$A$2:$E$29,4,TRUE)</f>
        <v>Nome: Guilherme Eliseu Rhoden
E-mail: guilherme.rhoden@rnp.br
Tel.: (48) 3721-3000</v>
      </c>
      <c r="M63" s="4" t="str">
        <f>VLOOKUP(I63,'Endereços Ponta A'!$A$2:$E$29,5,TRUE)</f>
        <v>083.899.526/0001-82</v>
      </c>
    </row>
    <row r="64" spans="1:13" ht="300" customHeight="1">
      <c r="A64" s="16">
        <v>62</v>
      </c>
      <c r="B64" s="19" t="s">
        <v>180</v>
      </c>
      <c r="C64" s="7" t="s">
        <v>187</v>
      </c>
      <c r="D64" s="7" t="s">
        <v>188</v>
      </c>
      <c r="E64" s="16">
        <v>1000</v>
      </c>
      <c r="F64" s="7" t="s">
        <v>534</v>
      </c>
      <c r="G64" s="21" t="s">
        <v>535</v>
      </c>
      <c r="H64" s="7" t="s">
        <v>536</v>
      </c>
      <c r="I64" s="6" t="s">
        <v>181</v>
      </c>
      <c r="J64" s="3" t="str">
        <f>VLOOKUP(I64,'Endereços Ponta A'!$A$2:$E$29,2,TRUE)</f>
        <v>Ufsc
Superintendência de Governança Eletrônica e Tecnologia da Informação e Comunicação – SeTIC
Ponto de Presença da RNP em Santa Catarina - PoP-SC/RNP
Centro Tecnológico
Campus Universitário - Trindade - Florianópolis
CEP.: 88040900</v>
      </c>
      <c r="K64" s="27" t="str">
        <f>VLOOKUP(I64,'Endereços Ponta A'!$A$2:$E$29,3,TRUE)</f>
        <v>-27.601354, -48.517869</v>
      </c>
      <c r="L64" s="3" t="str">
        <f>VLOOKUP(I64,'Endereços Ponta A'!$A$2:$E$29,4,TRUE)</f>
        <v>Nome: Guilherme Eliseu Rhoden
E-mail: guilherme.rhoden@rnp.br
Tel.: (48) 3721-3000</v>
      </c>
      <c r="M64" s="4" t="str">
        <f>VLOOKUP(I64,'Endereços Ponta A'!$A$2:$E$29,5,TRUE)</f>
        <v>083.899.526/0001-82</v>
      </c>
    </row>
    <row r="65" spans="1:13" ht="300" customHeight="1">
      <c r="A65" s="16">
        <v>63</v>
      </c>
      <c r="B65" s="19" t="s">
        <v>189</v>
      </c>
      <c r="C65" s="7" t="s">
        <v>191</v>
      </c>
      <c r="D65" s="7" t="s">
        <v>30</v>
      </c>
      <c r="E65" s="16">
        <v>1000</v>
      </c>
      <c r="F65" s="7" t="s">
        <v>537</v>
      </c>
      <c r="G65" s="21" t="s">
        <v>538</v>
      </c>
      <c r="H65" s="7" t="s">
        <v>539</v>
      </c>
      <c r="I65" s="6" t="s">
        <v>190</v>
      </c>
      <c r="J65" s="3" t="str">
        <f>VLOOKUP(I65,'Endereços Ponta A'!$A$2:$E$29,2,TRUE)</f>
        <v>UFS (Prédio da STIC)
Av. Marcelo Deda Chagas, s/n, Bairro Rosa Elze
São Cristóvão/SE
CEP 49107-230</v>
      </c>
      <c r="K65" s="27" t="str">
        <f>VLOOKUP(I65,'Endereços Ponta A'!$A$2:$E$29,3,TRUE)</f>
        <v>-10.926597,-37.102841</v>
      </c>
      <c r="L65" s="3" t="str">
        <f>VLOOKUP(I65,'Endereços Ponta A'!$A$2:$E$29,4,TRUE)</f>
        <v>Nome: Dilton Dantas
E-mail: dilton.dantas@pop-se.rnp.br
Tel.: (79) 3194-6355</v>
      </c>
      <c r="M65" s="4" t="str">
        <f>VLOOKUP(I65,'Endereços Ponta A'!$A$2:$E$29,5,TRUE)</f>
        <v>013.031.547/0001-04</v>
      </c>
    </row>
    <row r="66" spans="1:13" ht="300" customHeight="1">
      <c r="A66" s="16">
        <v>64</v>
      </c>
      <c r="B66" s="19" t="s">
        <v>189</v>
      </c>
      <c r="C66" s="7" t="s">
        <v>192</v>
      </c>
      <c r="D66" s="7" t="s">
        <v>193</v>
      </c>
      <c r="E66" s="16">
        <v>1000</v>
      </c>
      <c r="F66" s="7" t="s">
        <v>540</v>
      </c>
      <c r="G66" s="21" t="s">
        <v>541</v>
      </c>
      <c r="H66" s="7" t="s">
        <v>542</v>
      </c>
      <c r="I66" s="6" t="s">
        <v>190</v>
      </c>
      <c r="J66" s="3" t="str">
        <f>VLOOKUP(I66,'Endereços Ponta A'!$A$2:$E$29,2,TRUE)</f>
        <v>UFS (Prédio da STIC)
Av. Marcelo Deda Chagas, s/n, Bairro Rosa Elze
São Cristóvão/SE
CEP 49107-230</v>
      </c>
      <c r="K66" s="27" t="str">
        <f>VLOOKUP(I66,'Endereços Ponta A'!$A$2:$E$29,3,TRUE)</f>
        <v>-10.926597,-37.102841</v>
      </c>
      <c r="L66" s="3" t="str">
        <f>VLOOKUP(I66,'Endereços Ponta A'!$A$2:$E$29,4,TRUE)</f>
        <v>Nome: Dilton Dantas
E-mail: dilton.dantas@pop-se.rnp.br
Tel.: (79) 3194-6355</v>
      </c>
      <c r="M66" s="4" t="str">
        <f>VLOOKUP(I66,'Endereços Ponta A'!$A$2:$E$29,5,TRUE)</f>
        <v>013.031.547/0001-04</v>
      </c>
    </row>
    <row r="67" spans="1:13" ht="300" customHeight="1">
      <c r="A67" s="16">
        <v>65</v>
      </c>
      <c r="B67" s="19" t="s">
        <v>194</v>
      </c>
      <c r="C67" s="7" t="s">
        <v>196</v>
      </c>
      <c r="D67" s="7" t="s">
        <v>30</v>
      </c>
      <c r="E67" s="16">
        <v>10000</v>
      </c>
      <c r="F67" s="7" t="s">
        <v>543</v>
      </c>
      <c r="G67" s="21" t="s">
        <v>544</v>
      </c>
      <c r="H67" s="7" t="s">
        <v>545</v>
      </c>
      <c r="I67" s="6" t="s">
        <v>195</v>
      </c>
      <c r="J67" s="3" t="str">
        <f>VLOOKUP(I67,'Endereços Ponta A'!$A$2:$E$29,2,TRUE)</f>
        <v>NIC.br
Avenida João Dias, 3163, Santo Amaro, São Paulo, SP
CEP.: 04723-003</v>
      </c>
      <c r="K67" s="27" t="str">
        <f>VLOOKUP(I67,'Endereços Ponta A'!$A$2:$E$29,3,TRUE)</f>
        <v>-23.645191,-46.7306499</v>
      </c>
      <c r="L67" s="3" t="str">
        <f>VLOOKUP(I67,'Endereços Ponta A'!$A$2:$E$29,4,TRUE)</f>
        <v>Nome: Rogério Herrera Mendonca
E-mail: rogerio@pop-sp.rnp.br
Tel.: (11) 3091-8901</v>
      </c>
      <c r="M67" s="4" t="str">
        <f>VLOOKUP(I67,'Endereços Ponta A'!$A$2:$E$29,5,TRUE)</f>
        <v>não informado</v>
      </c>
    </row>
    <row r="68" spans="1:13" ht="300" customHeight="1">
      <c r="A68" s="16">
        <v>66</v>
      </c>
      <c r="B68" s="19" t="s">
        <v>194</v>
      </c>
      <c r="C68" s="7" t="s">
        <v>197</v>
      </c>
      <c r="D68" s="7" t="s">
        <v>30</v>
      </c>
      <c r="E68" s="16">
        <v>1000</v>
      </c>
      <c r="F68" s="7" t="s">
        <v>546</v>
      </c>
      <c r="G68" s="21" t="s">
        <v>547</v>
      </c>
      <c r="H68" s="7" t="s">
        <v>548</v>
      </c>
      <c r="I68" s="6" t="s">
        <v>195</v>
      </c>
      <c r="J68" s="3" t="str">
        <f>VLOOKUP(I68,'Endereços Ponta A'!$A$2:$E$29,2,TRUE)</f>
        <v>NIC.br
Avenida João Dias, 3163, Santo Amaro, São Paulo, SP
CEP.: 04723-003</v>
      </c>
      <c r="K68" s="27" t="str">
        <f>VLOOKUP(I68,'Endereços Ponta A'!$A$2:$E$29,3,TRUE)</f>
        <v>-23.645191,-46.7306499</v>
      </c>
      <c r="L68" s="3" t="str">
        <f>VLOOKUP(I68,'Endereços Ponta A'!$A$2:$E$29,4,TRUE)</f>
        <v>Nome: Rogério Herrera Mendonca
E-mail: rogerio@pop-sp.rnp.br
Tel.: (11) 3091-8901</v>
      </c>
      <c r="M68" s="4" t="str">
        <f>VLOOKUP(I68,'Endereços Ponta A'!$A$2:$E$29,5,TRUE)</f>
        <v>não informado</v>
      </c>
    </row>
    <row r="69" spans="1:13" ht="300" customHeight="1">
      <c r="A69" s="16">
        <v>67</v>
      </c>
      <c r="B69" s="19" t="s">
        <v>194</v>
      </c>
      <c r="C69" s="7" t="s">
        <v>198</v>
      </c>
      <c r="D69" s="7" t="s">
        <v>199</v>
      </c>
      <c r="E69" s="16">
        <v>2000</v>
      </c>
      <c r="F69" s="7" t="s">
        <v>549</v>
      </c>
      <c r="G69" s="21" t="s">
        <v>550</v>
      </c>
      <c r="H69" s="7" t="s">
        <v>551</v>
      </c>
      <c r="I69" s="6" t="s">
        <v>195</v>
      </c>
      <c r="J69" s="3" t="str">
        <f>VLOOKUP(I69,'Endereços Ponta A'!$A$2:$E$29,2,TRUE)</f>
        <v>NIC.br
Avenida João Dias, 3163, Santo Amaro, São Paulo, SP
CEP.: 04723-003</v>
      </c>
      <c r="K69" s="27" t="str">
        <f>VLOOKUP(I69,'Endereços Ponta A'!$A$2:$E$29,3,TRUE)</f>
        <v>-23.645191,-46.7306499</v>
      </c>
      <c r="L69" s="3" t="str">
        <f>VLOOKUP(I69,'Endereços Ponta A'!$A$2:$E$29,4,TRUE)</f>
        <v>Nome: Rogério Herrera Mendonca
E-mail: rogerio@pop-sp.rnp.br
Tel.: (11) 3091-8901</v>
      </c>
      <c r="M69" s="4" t="str">
        <f>VLOOKUP(I69,'Endereços Ponta A'!$A$2:$E$29,5,TRUE)</f>
        <v>não informado</v>
      </c>
    </row>
    <row r="70" spans="1:13" ht="300" customHeight="1">
      <c r="A70" s="16">
        <v>68</v>
      </c>
      <c r="B70" s="19" t="s">
        <v>201</v>
      </c>
      <c r="C70" s="7" t="s">
        <v>203</v>
      </c>
      <c r="D70" s="7" t="s">
        <v>30</v>
      </c>
      <c r="E70" s="16">
        <v>1000</v>
      </c>
      <c r="F70" s="7" t="s">
        <v>552</v>
      </c>
      <c r="G70" s="21" t="s">
        <v>553</v>
      </c>
      <c r="H70" s="7" t="s">
        <v>554</v>
      </c>
      <c r="I70" s="6" t="s">
        <v>202</v>
      </c>
      <c r="J70" s="3" t="str">
        <f>VLOOKUP(I70,'Endereços Ponta A'!$A$2:$E$29,2,TRUE)</f>
        <v>UFT
Avenida NS 15, ALCNO 14, Bloco IV, Palmas, TO
CEP.: 77020-120</v>
      </c>
      <c r="K70" s="27" t="str">
        <f>VLOOKUP(I70,'Endereços Ponta A'!$A$2:$E$29,3,TRUE)</f>
        <v>-10.225831,-48.365484</v>
      </c>
      <c r="L70" s="3" t="str">
        <f>VLOOKUP(I70,'Endereços Ponta A'!$A$2:$E$29,4,TRUE)</f>
        <v>Nome: Junior Fernandes de Oliveira
E-mail: junior.fernandes@pop-to.rnp.br
Tels.: (63) 3232-4034 / (63) 99225-4783</v>
      </c>
      <c r="M70" s="4" t="str">
        <f>VLOOKUP(I70,'Endereços Ponta A'!$A$2:$E$29,5,TRUE)</f>
        <v>005.149.726/0001-04</v>
      </c>
    </row>
    <row r="71" spans="1:13" ht="300" customHeight="1">
      <c r="A71" s="16">
        <v>69</v>
      </c>
      <c r="B71" s="19" t="s">
        <v>201</v>
      </c>
      <c r="C71" s="7" t="s">
        <v>204</v>
      </c>
      <c r="D71" s="7" t="s">
        <v>205</v>
      </c>
      <c r="E71" s="16">
        <v>2000</v>
      </c>
      <c r="F71" s="7" t="s">
        <v>555</v>
      </c>
      <c r="G71" s="21" t="s">
        <v>556</v>
      </c>
      <c r="H71" s="7" t="s">
        <v>557</v>
      </c>
      <c r="I71" s="6" t="s">
        <v>202</v>
      </c>
      <c r="J71" s="3" t="str">
        <f>VLOOKUP(I71,'Endereços Ponta A'!$A$2:$E$29,2,TRUE)</f>
        <v>UFT
Avenida NS 15, ALCNO 14, Bloco IV, Palmas, TO
CEP.: 77020-120</v>
      </c>
      <c r="K71" s="27" t="str">
        <f>VLOOKUP(I71,'Endereços Ponta A'!$A$2:$E$29,3,TRUE)</f>
        <v>-10.225831,-48.365484</v>
      </c>
      <c r="L71" s="3" t="str">
        <f>VLOOKUP(I71,'Endereços Ponta A'!$A$2:$E$29,4,TRUE)</f>
        <v>Nome: Junior Fernandes de Oliveira
E-mail: junior.fernandes@pop-to.rnp.br
Tels.: (63) 3232-4034 / (63) 99225-4783</v>
      </c>
      <c r="M71" s="4" t="str">
        <f>VLOOKUP(I71,'Endereços Ponta A'!$A$2:$E$29,5,TRUE)</f>
        <v>005.149.726/0001-04</v>
      </c>
    </row>
    <row r="72" spans="1:13" ht="300" customHeight="1">
      <c r="A72" s="16">
        <v>70</v>
      </c>
      <c r="B72" s="19" t="s">
        <v>201</v>
      </c>
      <c r="C72" s="7" t="s">
        <v>207</v>
      </c>
      <c r="D72" s="7" t="s">
        <v>208</v>
      </c>
      <c r="E72" s="16">
        <v>1000</v>
      </c>
      <c r="F72" s="7" t="s">
        <v>558</v>
      </c>
      <c r="G72" s="21" t="s">
        <v>559</v>
      </c>
      <c r="H72" s="7" t="s">
        <v>560</v>
      </c>
      <c r="I72" s="6" t="s">
        <v>202</v>
      </c>
      <c r="J72" s="3" t="str">
        <f>VLOOKUP(I72,'Endereços Ponta A'!$A$2:$E$29,2,TRUE)</f>
        <v>UFT
Avenida NS 15, ALCNO 14, Bloco IV, Palmas, TO
CEP.: 77020-120</v>
      </c>
      <c r="K72" s="27" t="str">
        <f>VLOOKUP(I72,'Endereços Ponta A'!$A$2:$E$29,3,TRUE)</f>
        <v>-10.225831,-48.365484</v>
      </c>
      <c r="L72" s="3" t="str">
        <f>VLOOKUP(I72,'Endereços Ponta A'!$A$2:$E$29,4,TRUE)</f>
        <v>Nome: Junior Fernandes de Oliveira
E-mail: junior.fernandes@pop-to.rnp.br
Tels.: (63) 3232-4034 / (63) 99225-4783</v>
      </c>
      <c r="M72" s="4" t="str">
        <f>VLOOKUP(I72,'Endereços Ponta A'!$A$2:$E$29,5,TRUE)</f>
        <v>005.149.726/0001-04</v>
      </c>
    </row>
  </sheetData>
  <autoFilter ref="A2:M2" xr:uid="{4930A2CB-9302-461B-9386-2E0CCB0F0651}"/>
  <mergeCells count="1">
    <mergeCell ref="A1:M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FE40DBF067FF488038228CE98A93E2" ma:contentTypeVersion="18" ma:contentTypeDescription="Crie um novo documento." ma:contentTypeScope="" ma:versionID="55a7827dc883c85903228e7b95a1f6fd">
  <xsd:schema xmlns:xsd="http://www.w3.org/2001/XMLSchema" xmlns:xs="http://www.w3.org/2001/XMLSchema" xmlns:p="http://schemas.microsoft.com/office/2006/metadata/properties" xmlns:ns2="d390a96d-db97-45e6-b709-fd37e83b62fb" xmlns:ns3="7d7f5f5d-fe7e-4cac-9b01-1bcee1fc4576" targetNamespace="http://schemas.microsoft.com/office/2006/metadata/properties" ma:root="true" ma:fieldsID="00158ab67b15cbca1d0c6ca4856720ce" ns2:_="" ns3:_="">
    <xsd:import namespace="d390a96d-db97-45e6-b709-fd37e83b62fb"/>
    <xsd:import namespace="7d7f5f5d-fe7e-4cac-9b01-1bcee1fc45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0a96d-db97-45e6-b709-fd37e83b6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f5f5d-fe7e-4cac-9b01-1bcee1fc4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811b23-b01e-4c3c-983c-f6819dbeee91}" ma:internalName="TaxCatchAll" ma:showField="CatchAllData" ma:web="7d7f5f5d-fe7e-4cac-9b01-1bcee1fc45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90a96d-db97-45e6-b709-fd37e83b62fb">
      <Terms xmlns="http://schemas.microsoft.com/office/infopath/2007/PartnerControls"/>
    </lcf76f155ced4ddcb4097134ff3c332f>
    <TaxCatchAll xmlns="7d7f5f5d-fe7e-4cac-9b01-1bcee1fc4576" xsi:nil="true"/>
    <SharedWithUsers xmlns="7d7f5f5d-fe7e-4cac-9b01-1bcee1fc4576">
      <UserInfo>
        <DisplayName>César Augusto Borges Fraga</DisplayName>
        <AccountId>12</AccountId>
        <AccountType/>
      </UserInfo>
      <UserInfo>
        <DisplayName>Alexander Pereira Victorino</DisplayName>
        <AccountId>72</AccountId>
        <AccountType/>
      </UserInfo>
    </SharedWithUsers>
    <_Flow_SignoffStatus xmlns="d390a96d-db97-45e6-b709-fd37e83b62fb" xsi:nil="true"/>
  </documentManagement>
</p:properties>
</file>

<file path=customXml/itemProps1.xml><?xml version="1.0" encoding="utf-8"?>
<ds:datastoreItem xmlns:ds="http://schemas.openxmlformats.org/officeDocument/2006/customXml" ds:itemID="{B3AC64F3-27E3-4A59-8F04-3E424223C24E}"/>
</file>

<file path=customXml/itemProps2.xml><?xml version="1.0" encoding="utf-8"?>
<ds:datastoreItem xmlns:ds="http://schemas.openxmlformats.org/officeDocument/2006/customXml" ds:itemID="{52AAB04C-1CAE-4C8C-9743-847C4309A91D}"/>
</file>

<file path=customXml/itemProps3.xml><?xml version="1.0" encoding="utf-8"?>
<ds:datastoreItem xmlns:ds="http://schemas.openxmlformats.org/officeDocument/2006/customXml" ds:itemID="{3C7F49C3-1B0B-408D-BE04-D136C9DC1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2026-07-16T14:06:54Z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0x010100F3FE40DBF067FF488038228CE98A93E2</vt:lpwstr>
  </property>
  <property fmtid="{D5CDD505-2E9C-101B-9397-08002B2CF9AE}" pid="3" name="MediaServiceImageTags">
    <vt:lpwstr/>
  </property>
</Properties>
</file>