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B51A651D-E2DC-4781-8C55-FDE29467B60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Formato da proposta" sheetId="4" r:id="rId1"/>
    <sheet name="Endereços Ponta A" sheetId="6" r:id="rId2"/>
    <sheet name="Endereços Ponta B" sheetId="3" r:id="rId3"/>
  </sheets>
  <definedNames>
    <definedName name="_xlnm._FilterDatabase" localSheetId="1" hidden="1">'Endereços Ponta A'!$A$1:$E$10</definedName>
    <definedName name="_xlnm._FilterDatabase" localSheetId="2" hidden="1">'Endereços Ponta B'!$A$2:$M$2</definedName>
    <definedName name="_xlnm._FilterDatabase" localSheetId="0" hidden="1">'Formato da proposta'!$A$3:$U$65</definedName>
  </definedNames>
  <calcPr calcId="191028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5" i="4" l="1"/>
  <c r="W6" i="4"/>
  <c r="W7" i="4"/>
  <c r="W8" i="4"/>
  <c r="W9" i="4"/>
  <c r="W10" i="4"/>
  <c r="W11" i="4"/>
  <c r="W12" i="4"/>
  <c r="W13" i="4"/>
  <c r="W14" i="4"/>
  <c r="W15" i="4"/>
  <c r="W16" i="4"/>
  <c r="W17" i="4"/>
  <c r="W18" i="4"/>
  <c r="W19" i="4"/>
  <c r="W20" i="4"/>
  <c r="W21" i="4"/>
  <c r="W22" i="4"/>
  <c r="W23" i="4"/>
  <c r="W24" i="4"/>
  <c r="W25" i="4"/>
  <c r="W26" i="4"/>
  <c r="W27" i="4"/>
  <c r="W28" i="4"/>
  <c r="W29" i="4"/>
  <c r="W30" i="4"/>
  <c r="W31" i="4"/>
  <c r="W32" i="4"/>
  <c r="W33" i="4"/>
  <c r="W34" i="4"/>
  <c r="W35" i="4"/>
  <c r="W36" i="4"/>
  <c r="W37" i="4"/>
  <c r="W38" i="4"/>
  <c r="W39" i="4"/>
  <c r="W40" i="4"/>
  <c r="W41" i="4"/>
  <c r="W42" i="4"/>
  <c r="W43" i="4"/>
  <c r="W44" i="4"/>
  <c r="W45" i="4"/>
  <c r="W46" i="4"/>
  <c r="W47" i="4"/>
  <c r="W48" i="4"/>
  <c r="W49" i="4"/>
  <c r="W50" i="4"/>
  <c r="W51" i="4"/>
  <c r="W52" i="4"/>
  <c r="W53" i="4"/>
  <c r="W54" i="4"/>
  <c r="W55" i="4"/>
  <c r="W56" i="4"/>
  <c r="W57" i="4"/>
  <c r="W58" i="4"/>
  <c r="W59" i="4"/>
  <c r="W60" i="4"/>
  <c r="W61" i="4"/>
  <c r="W62" i="4"/>
  <c r="W63" i="4"/>
  <c r="W64" i="4"/>
  <c r="W65" i="4"/>
  <c r="W4" i="4"/>
  <c r="J63" i="3"/>
  <c r="K63" i="3"/>
  <c r="L63" i="3"/>
  <c r="M63" i="3"/>
  <c r="H64" i="4"/>
  <c r="J64" i="4"/>
  <c r="L64" i="4"/>
  <c r="M64" i="4"/>
  <c r="J4" i="3" l="1"/>
  <c r="K4" i="3"/>
  <c r="L4" i="3"/>
  <c r="M4" i="3"/>
  <c r="J5" i="3"/>
  <c r="K5" i="3"/>
  <c r="L5" i="3"/>
  <c r="M5" i="3"/>
  <c r="J6" i="3"/>
  <c r="K6" i="3"/>
  <c r="L6" i="3"/>
  <c r="M6" i="3"/>
  <c r="J7" i="3"/>
  <c r="K7" i="3"/>
  <c r="L7" i="3"/>
  <c r="M7" i="3"/>
  <c r="J8" i="3"/>
  <c r="K8" i="3"/>
  <c r="L8" i="3"/>
  <c r="M8" i="3"/>
  <c r="J9" i="3"/>
  <c r="K9" i="3"/>
  <c r="L9" i="3"/>
  <c r="M9" i="3"/>
  <c r="J10" i="3"/>
  <c r="K10" i="3"/>
  <c r="L10" i="3"/>
  <c r="M10" i="3"/>
  <c r="J11" i="3"/>
  <c r="K11" i="3"/>
  <c r="L11" i="3"/>
  <c r="M11" i="3"/>
  <c r="J12" i="3"/>
  <c r="K12" i="3"/>
  <c r="L12" i="3"/>
  <c r="M12" i="3"/>
  <c r="J13" i="3"/>
  <c r="K13" i="3"/>
  <c r="L13" i="3"/>
  <c r="M13" i="3"/>
  <c r="J14" i="3"/>
  <c r="K14" i="3"/>
  <c r="L14" i="3"/>
  <c r="M14" i="3"/>
  <c r="J15" i="3"/>
  <c r="K15" i="3"/>
  <c r="L15" i="3"/>
  <c r="M15" i="3"/>
  <c r="J16" i="3"/>
  <c r="K16" i="3"/>
  <c r="L16" i="3"/>
  <c r="M16" i="3"/>
  <c r="J17" i="3"/>
  <c r="K17" i="3"/>
  <c r="L17" i="3"/>
  <c r="M17" i="3"/>
  <c r="J18" i="3"/>
  <c r="K18" i="3"/>
  <c r="L18" i="3"/>
  <c r="M18" i="3"/>
  <c r="J19" i="3"/>
  <c r="K19" i="3"/>
  <c r="L19" i="3"/>
  <c r="M19" i="3"/>
  <c r="J20" i="3"/>
  <c r="K20" i="3"/>
  <c r="L20" i="3"/>
  <c r="M20" i="3"/>
  <c r="J21" i="3"/>
  <c r="K21" i="3"/>
  <c r="L21" i="3"/>
  <c r="M21" i="3"/>
  <c r="J22" i="3"/>
  <c r="K22" i="3"/>
  <c r="L22" i="3"/>
  <c r="M22" i="3"/>
  <c r="J23" i="3"/>
  <c r="K23" i="3"/>
  <c r="L23" i="3"/>
  <c r="M23" i="3"/>
  <c r="J24" i="3"/>
  <c r="K24" i="3"/>
  <c r="L24" i="3"/>
  <c r="M24" i="3"/>
  <c r="J25" i="3"/>
  <c r="K25" i="3"/>
  <c r="L25" i="3"/>
  <c r="M25" i="3"/>
  <c r="J26" i="3"/>
  <c r="K26" i="3"/>
  <c r="L26" i="3"/>
  <c r="M26" i="3"/>
  <c r="J27" i="3"/>
  <c r="K27" i="3"/>
  <c r="L27" i="3"/>
  <c r="M27" i="3"/>
  <c r="J28" i="3"/>
  <c r="K28" i="3"/>
  <c r="L28" i="3"/>
  <c r="M28" i="3"/>
  <c r="J29" i="3"/>
  <c r="K29" i="3"/>
  <c r="L29" i="3"/>
  <c r="M29" i="3"/>
  <c r="J30" i="3"/>
  <c r="K30" i="3"/>
  <c r="L30" i="3"/>
  <c r="M30" i="3"/>
  <c r="J31" i="3"/>
  <c r="K31" i="3"/>
  <c r="L31" i="3"/>
  <c r="M31" i="3"/>
  <c r="J32" i="3"/>
  <c r="K32" i="3"/>
  <c r="L32" i="3"/>
  <c r="M32" i="3"/>
  <c r="J33" i="3"/>
  <c r="K33" i="3"/>
  <c r="L33" i="3"/>
  <c r="M33" i="3"/>
  <c r="J34" i="3"/>
  <c r="K34" i="3"/>
  <c r="L34" i="3"/>
  <c r="M34" i="3"/>
  <c r="J35" i="3"/>
  <c r="K35" i="3"/>
  <c r="L35" i="3"/>
  <c r="M35" i="3"/>
  <c r="J36" i="3"/>
  <c r="K36" i="3"/>
  <c r="L36" i="3"/>
  <c r="M36" i="3"/>
  <c r="J37" i="3"/>
  <c r="K37" i="3"/>
  <c r="L37" i="3"/>
  <c r="M37" i="3"/>
  <c r="J38" i="3"/>
  <c r="K38" i="3"/>
  <c r="L38" i="3"/>
  <c r="M38" i="3"/>
  <c r="J39" i="3"/>
  <c r="K39" i="3"/>
  <c r="L39" i="3"/>
  <c r="M39" i="3"/>
  <c r="J40" i="3"/>
  <c r="K40" i="3"/>
  <c r="L40" i="3"/>
  <c r="M40" i="3"/>
  <c r="J41" i="3"/>
  <c r="K41" i="3"/>
  <c r="L41" i="3"/>
  <c r="M41" i="3"/>
  <c r="J42" i="3"/>
  <c r="K42" i="3"/>
  <c r="L42" i="3"/>
  <c r="M42" i="3"/>
  <c r="J43" i="3"/>
  <c r="K43" i="3"/>
  <c r="L43" i="3"/>
  <c r="M43" i="3"/>
  <c r="J44" i="3"/>
  <c r="K44" i="3"/>
  <c r="L44" i="3"/>
  <c r="M44" i="3"/>
  <c r="J45" i="3"/>
  <c r="K45" i="3"/>
  <c r="L45" i="3"/>
  <c r="M45" i="3"/>
  <c r="J46" i="3"/>
  <c r="K46" i="3"/>
  <c r="L46" i="3"/>
  <c r="M46" i="3"/>
  <c r="J47" i="3"/>
  <c r="K47" i="3"/>
  <c r="L47" i="3"/>
  <c r="M47" i="3"/>
  <c r="J48" i="3"/>
  <c r="K48" i="3"/>
  <c r="L48" i="3"/>
  <c r="M48" i="3"/>
  <c r="J49" i="3"/>
  <c r="K49" i="3"/>
  <c r="L49" i="3"/>
  <c r="M49" i="3"/>
  <c r="J50" i="3"/>
  <c r="K50" i="3"/>
  <c r="L50" i="3"/>
  <c r="M50" i="3"/>
  <c r="J51" i="3"/>
  <c r="K51" i="3"/>
  <c r="L51" i="3"/>
  <c r="M51" i="3"/>
  <c r="J52" i="3"/>
  <c r="K52" i="3"/>
  <c r="L52" i="3"/>
  <c r="M52" i="3"/>
  <c r="J53" i="3"/>
  <c r="K53" i="3"/>
  <c r="L53" i="3"/>
  <c r="M53" i="3"/>
  <c r="J54" i="3"/>
  <c r="K54" i="3"/>
  <c r="L54" i="3"/>
  <c r="M54" i="3"/>
  <c r="J55" i="3"/>
  <c r="K55" i="3"/>
  <c r="L55" i="3"/>
  <c r="M55" i="3"/>
  <c r="J56" i="3"/>
  <c r="K56" i="3"/>
  <c r="L56" i="3"/>
  <c r="M56" i="3"/>
  <c r="J57" i="3"/>
  <c r="K57" i="3"/>
  <c r="L57" i="3"/>
  <c r="M57" i="3"/>
  <c r="J58" i="3"/>
  <c r="K58" i="3"/>
  <c r="L58" i="3"/>
  <c r="M58" i="3"/>
  <c r="J59" i="3"/>
  <c r="K59" i="3"/>
  <c r="L59" i="3"/>
  <c r="M59" i="3"/>
  <c r="J60" i="3"/>
  <c r="K60" i="3"/>
  <c r="L60" i="3"/>
  <c r="M60" i="3"/>
  <c r="J61" i="3"/>
  <c r="K61" i="3"/>
  <c r="L61" i="3"/>
  <c r="M61" i="3"/>
  <c r="J62" i="3"/>
  <c r="K62" i="3"/>
  <c r="L62" i="3"/>
  <c r="M62" i="3"/>
  <c r="J64" i="3"/>
  <c r="K64" i="3"/>
  <c r="L64" i="3"/>
  <c r="M64" i="3"/>
  <c r="H5" i="4"/>
  <c r="M5" i="4" s="1"/>
  <c r="J5" i="4"/>
  <c r="L5" i="4"/>
  <c r="H6" i="4"/>
  <c r="J6" i="4"/>
  <c r="L6" i="4"/>
  <c r="H7" i="4"/>
  <c r="J7" i="4"/>
  <c r="L7" i="4"/>
  <c r="H8" i="4"/>
  <c r="J8" i="4"/>
  <c r="L8" i="4"/>
  <c r="H9" i="4"/>
  <c r="J9" i="4"/>
  <c r="L9" i="4"/>
  <c r="H10" i="4"/>
  <c r="J10" i="4"/>
  <c r="L10" i="4"/>
  <c r="H11" i="4"/>
  <c r="J11" i="4"/>
  <c r="L11" i="4"/>
  <c r="H12" i="4"/>
  <c r="J12" i="4"/>
  <c r="L12" i="4"/>
  <c r="H13" i="4"/>
  <c r="J13" i="4"/>
  <c r="L13" i="4"/>
  <c r="H14" i="4"/>
  <c r="J14" i="4"/>
  <c r="L14" i="4"/>
  <c r="H15" i="4"/>
  <c r="J15" i="4"/>
  <c r="L15" i="4"/>
  <c r="H16" i="4"/>
  <c r="J16" i="4"/>
  <c r="L16" i="4"/>
  <c r="H17" i="4"/>
  <c r="J17" i="4"/>
  <c r="L17" i="4"/>
  <c r="H18" i="4"/>
  <c r="J18" i="4"/>
  <c r="L18" i="4"/>
  <c r="H19" i="4"/>
  <c r="J19" i="4"/>
  <c r="L19" i="4"/>
  <c r="H20" i="4"/>
  <c r="J20" i="4"/>
  <c r="L20" i="4"/>
  <c r="H21" i="4"/>
  <c r="M21" i="4" s="1"/>
  <c r="J21" i="4"/>
  <c r="L21" i="4"/>
  <c r="H22" i="4"/>
  <c r="J22" i="4"/>
  <c r="L22" i="4"/>
  <c r="H23" i="4"/>
  <c r="J23" i="4"/>
  <c r="L23" i="4"/>
  <c r="H24" i="4"/>
  <c r="J24" i="4"/>
  <c r="L24" i="4"/>
  <c r="H25" i="4"/>
  <c r="J25" i="4"/>
  <c r="L25" i="4"/>
  <c r="H26" i="4"/>
  <c r="J26" i="4"/>
  <c r="L26" i="4"/>
  <c r="H27" i="4"/>
  <c r="J27" i="4"/>
  <c r="L27" i="4"/>
  <c r="H28" i="4"/>
  <c r="J28" i="4"/>
  <c r="L28" i="4"/>
  <c r="H29" i="4"/>
  <c r="M29" i="4" s="1"/>
  <c r="J29" i="4"/>
  <c r="L29" i="4"/>
  <c r="H30" i="4"/>
  <c r="J30" i="4"/>
  <c r="L30" i="4"/>
  <c r="H31" i="4"/>
  <c r="J31" i="4"/>
  <c r="L31" i="4"/>
  <c r="H32" i="4"/>
  <c r="J32" i="4"/>
  <c r="L32" i="4"/>
  <c r="H33" i="4"/>
  <c r="J33" i="4"/>
  <c r="L33" i="4"/>
  <c r="H34" i="4"/>
  <c r="J34" i="4"/>
  <c r="L34" i="4"/>
  <c r="H35" i="4"/>
  <c r="J35" i="4"/>
  <c r="L35" i="4"/>
  <c r="H36" i="4"/>
  <c r="J36" i="4"/>
  <c r="L36" i="4"/>
  <c r="H37" i="4"/>
  <c r="J37" i="4"/>
  <c r="L37" i="4"/>
  <c r="H38" i="4"/>
  <c r="J38" i="4"/>
  <c r="L38" i="4"/>
  <c r="H39" i="4"/>
  <c r="J39" i="4"/>
  <c r="L39" i="4"/>
  <c r="H40" i="4"/>
  <c r="J40" i="4"/>
  <c r="L40" i="4"/>
  <c r="H41" i="4"/>
  <c r="J41" i="4"/>
  <c r="L41" i="4"/>
  <c r="H42" i="4"/>
  <c r="J42" i="4"/>
  <c r="L42" i="4"/>
  <c r="H43" i="4"/>
  <c r="J43" i="4"/>
  <c r="L43" i="4"/>
  <c r="H44" i="4"/>
  <c r="J44" i="4"/>
  <c r="L44" i="4"/>
  <c r="H45" i="4"/>
  <c r="J45" i="4"/>
  <c r="L45" i="4"/>
  <c r="H46" i="4"/>
  <c r="J46" i="4"/>
  <c r="L46" i="4"/>
  <c r="H47" i="4"/>
  <c r="J47" i="4"/>
  <c r="L47" i="4"/>
  <c r="H48" i="4"/>
  <c r="J48" i="4"/>
  <c r="L48" i="4"/>
  <c r="H49" i="4"/>
  <c r="J49" i="4"/>
  <c r="L49" i="4"/>
  <c r="H50" i="4"/>
  <c r="J50" i="4"/>
  <c r="L50" i="4"/>
  <c r="H51" i="4"/>
  <c r="J51" i="4"/>
  <c r="L51" i="4"/>
  <c r="H52" i="4"/>
  <c r="J52" i="4"/>
  <c r="L52" i="4"/>
  <c r="H53" i="4"/>
  <c r="J53" i="4"/>
  <c r="L53" i="4"/>
  <c r="H54" i="4"/>
  <c r="J54" i="4"/>
  <c r="L54" i="4"/>
  <c r="H55" i="4"/>
  <c r="J55" i="4"/>
  <c r="L55" i="4"/>
  <c r="H56" i="4"/>
  <c r="J56" i="4"/>
  <c r="L56" i="4"/>
  <c r="H57" i="4"/>
  <c r="J57" i="4"/>
  <c r="L57" i="4"/>
  <c r="H58" i="4"/>
  <c r="J58" i="4"/>
  <c r="L58" i="4"/>
  <c r="H59" i="4"/>
  <c r="J59" i="4"/>
  <c r="L59" i="4"/>
  <c r="H60" i="4"/>
  <c r="J60" i="4"/>
  <c r="L60" i="4"/>
  <c r="H61" i="4"/>
  <c r="J61" i="4"/>
  <c r="L61" i="4"/>
  <c r="H62" i="4"/>
  <c r="J62" i="4"/>
  <c r="L62" i="4"/>
  <c r="H63" i="4"/>
  <c r="J63" i="4"/>
  <c r="L63" i="4"/>
  <c r="H65" i="4"/>
  <c r="J65" i="4"/>
  <c r="L65" i="4"/>
  <c r="L4" i="4"/>
  <c r="J4" i="4"/>
  <c r="H4" i="4"/>
  <c r="M52" i="4" l="1"/>
  <c r="M47" i="4"/>
  <c r="M23" i="4"/>
  <c r="M15" i="4"/>
  <c r="M39" i="4"/>
  <c r="M63" i="4"/>
  <c r="M57" i="4"/>
  <c r="M49" i="4"/>
  <c r="M10" i="4"/>
  <c r="M55" i="4"/>
  <c r="M37" i="4"/>
  <c r="M46" i="4"/>
  <c r="M9" i="4"/>
  <c r="M25" i="4"/>
  <c r="M61" i="4"/>
  <c r="M45" i="4"/>
  <c r="M17" i="4"/>
  <c r="M42" i="4"/>
  <c r="M13" i="4"/>
  <c r="M41" i="4"/>
  <c r="M26" i="4"/>
  <c r="M7" i="4"/>
  <c r="M58" i="4"/>
  <c r="M50" i="4"/>
  <c r="M20" i="4"/>
  <c r="M18" i="4"/>
  <c r="M33" i="4"/>
  <c r="M31" i="4"/>
  <c r="M44" i="4"/>
  <c r="M62" i="4"/>
  <c r="M34" i="4"/>
  <c r="M36" i="4"/>
  <c r="M60" i="4"/>
  <c r="M53" i="4"/>
  <c r="M56" i="4"/>
  <c r="M40" i="4"/>
  <c r="M24" i="4"/>
  <c r="M8" i="4"/>
  <c r="M54" i="4"/>
  <c r="M38" i="4"/>
  <c r="M6" i="4"/>
  <c r="M59" i="4"/>
  <c r="M43" i="4"/>
  <c r="M27" i="4"/>
  <c r="M11" i="4"/>
  <c r="M22" i="4"/>
  <c r="M65" i="4"/>
  <c r="M48" i="4"/>
  <c r="M32" i="4"/>
  <c r="M16" i="4"/>
  <c r="M30" i="4"/>
  <c r="M28" i="4"/>
  <c r="M14" i="4"/>
  <c r="M12" i="4"/>
  <c r="M51" i="4"/>
  <c r="M35" i="4"/>
  <c r="M19" i="4"/>
  <c r="M4" i="4"/>
  <c r="J3" i="3" l="1"/>
  <c r="K3" i="3"/>
  <c r="L3" i="3"/>
  <c r="M3" i="3"/>
</calcChain>
</file>

<file path=xl/sharedStrings.xml><?xml version="1.0" encoding="utf-8"?>
<sst xmlns="http://schemas.openxmlformats.org/spreadsheetml/2006/main" count="794" uniqueCount="387">
  <si>
    <t>Formato da proposta</t>
  </si>
  <si>
    <t>Ponta A</t>
  </si>
  <si>
    <t>Ponta B</t>
  </si>
  <si>
    <t>Parâmetros técnicos (Preenchimento obrigatório)</t>
  </si>
  <si>
    <t>Item</t>
  </si>
  <si>
    <t>UF</t>
  </si>
  <si>
    <t>PoP de conexão</t>
  </si>
  <si>
    <t>Organização Usuária</t>
  </si>
  <si>
    <t>Campus</t>
  </si>
  <si>
    <t>Banda (Mb/s)</t>
  </si>
  <si>
    <t>Modalidade de conexão</t>
  </si>
  <si>
    <t>Pontuação</t>
  </si>
  <si>
    <t xml:space="preserve">Meio físico de transmissão </t>
  </si>
  <si>
    <t>Valor final</t>
  </si>
  <si>
    <t>Infraestrutura Própria/Parceria</t>
  </si>
  <si>
    <t>Nome do Parceiro</t>
  </si>
  <si>
    <t>Prazo de entrega (dias)</t>
  </si>
  <si>
    <t>SLA (%)</t>
  </si>
  <si>
    <t>Latência (ms)</t>
  </si>
  <si>
    <t>Taxa de perda de pacotes (%)</t>
  </si>
  <si>
    <r>
      <t>Vazão (</t>
    </r>
    <r>
      <rPr>
        <b/>
        <i/>
        <sz val="10"/>
        <color theme="0"/>
        <rFont val="Arial"/>
        <family val="2"/>
      </rPr>
      <t>throughput</t>
    </r>
    <r>
      <rPr>
        <b/>
        <sz val="10"/>
        <color theme="0"/>
        <rFont val="Arial"/>
        <family val="2"/>
      </rPr>
      <t>) (%)</t>
    </r>
  </si>
  <si>
    <t>Mensal (R$)</t>
  </si>
  <si>
    <t>Instalação (R$)</t>
  </si>
  <si>
    <t xml:space="preserve">Total </t>
  </si>
  <si>
    <t>Parâmetros técnicos de desempenho mínimos aceitos pela RNP (conforme termo de referência)</t>
  </si>
  <si>
    <t>Entre 95,0% e 100,0%</t>
  </si>
  <si>
    <t>Circuito Metroethernet</t>
  </si>
  <si>
    <t>Circuito Metroethernet com 5G FWA</t>
  </si>
  <si>
    <t>Porta IP com túnel GRE</t>
  </si>
  <si>
    <t>Fibra óptica</t>
  </si>
  <si>
    <t>Fibra óptica + Enlace de rádio de frequência licenciada</t>
  </si>
  <si>
    <t>Enlace de rádio de frequência licenciada</t>
  </si>
  <si>
    <t>Fibra óptica + Satélite</t>
  </si>
  <si>
    <t>Enlace de rádio de frequência licenciada + Satélite</t>
  </si>
  <si>
    <t>Satélite</t>
  </si>
  <si>
    <t>Infraestrutura própria</t>
  </si>
  <si>
    <t>Infraestrutura de parceiro</t>
  </si>
  <si>
    <t>Não informado</t>
  </si>
  <si>
    <t>Sim, em ambas as pontas</t>
  </si>
  <si>
    <t>Sim, apenas na ponta do PoP</t>
  </si>
  <si>
    <t>Sim, apenas na ponta do Campus</t>
  </si>
  <si>
    <t>Não</t>
  </si>
  <si>
    <t>Endereço do PoP</t>
  </si>
  <si>
    <t>Georeferenciamento PoP</t>
  </si>
  <si>
    <t>Contato técnico local do PoP</t>
  </si>
  <si>
    <t>CNPJ do PoP</t>
  </si>
  <si>
    <t>PoP-AL</t>
  </si>
  <si>
    <t xml:space="preserve">Fapeal
Rua Melo Moraes, 354, Centro, Maceió, AL
CEP.: 57020-330 </t>
  </si>
  <si>
    <t>-9.661243,-35.741621</t>
  </si>
  <si>
    <t>Nome: Felipe Gomes Athayde
E-mail: felipe.athayde@fapeal.br
Tels.: (82) 3315-4999 / (82) 9117-1081</t>
  </si>
  <si>
    <t>035.562.321/0001-64</t>
  </si>
  <si>
    <t>PoP-BA</t>
  </si>
  <si>
    <t>UFBA 
Avenida Milton Santos, s/n, Prédio do CPD/UFBA, Ondina, Salvador, BA 
CEP.: 40170-110</t>
  </si>
  <si>
    <t>-13.00246,-38.508975</t>
  </si>
  <si>
    <t>Nome: Luiz Cláudio Mendonça
E-mail: mendonca@ufba.br
Tels.: (71) 3283-6114 / (71) 3283-6128 / (71) 3283-6112</t>
  </si>
  <si>
    <t>015.180.714/0001-04</t>
  </si>
  <si>
    <t>PoP-CE</t>
  </si>
  <si>
    <t>UFC
Campus do PICI, Bloco 901, Térreo, PICI, Fortaleza, CE
CEP.: 60455-760</t>
  </si>
  <si>
    <t>-3.7465433,-38.5739928</t>
  </si>
  <si>
    <t>007.272.636/0001-31</t>
  </si>
  <si>
    <t>PoP-MA</t>
  </si>
  <si>
    <t>Ufma
Avenida dos Portugueses, s/n, Prédio Anexo do NTI-UFMA, Bacanga, São Luís, MA
CEP.: 65085-580</t>
  </si>
  <si>
    <t>-2.552041,-44.307405</t>
  </si>
  <si>
    <t>Nome: Marcos Aurélio Saminez da Silva
E-mail: marcos.silva@pop-ma.rnp.br
Tel.: (98) 3272-8896</t>
  </si>
  <si>
    <t>006.279.103/0001-19</t>
  </si>
  <si>
    <t>PoP-PB</t>
  </si>
  <si>
    <t>Ufcg
Avenida Aprígio Veloso, 882, Bloco CN, Sala 120, Bodocongó, Campina Grande, PB
CEP.: 58109-970</t>
  </si>
  <si>
    <t>-7.216198,-35.908253</t>
  </si>
  <si>
    <t xml:space="preserve">Nome: Helton Medeiros
E-mails: helton.medeiros@rnp.br / operacao@pop-pb.rnp.br
Tels.: (81) 99571-0757 / (83) 2101-1442 </t>
  </si>
  <si>
    <t>005.055.128/0001-76</t>
  </si>
  <si>
    <t>PoP-PE</t>
  </si>
  <si>
    <t>Itep
Avenida Prof. Luiz Freire, 700, Cidade Universitária, Recife, PE
CEP.: 50740-540</t>
  </si>
  <si>
    <t>-8.058719,-34.95297</t>
  </si>
  <si>
    <t>Nome: Zuleika Tenório
E-mail: zuleika@pop-pe.rnp.br / pe.operacoes@rnp
Tel.: (81) 3272-4244</t>
  </si>
  <si>
    <t>005.774.391/0001-15</t>
  </si>
  <si>
    <t>PoP-PI</t>
  </si>
  <si>
    <t>Fapepi
Avenida Odilon Araújo, 372, Piçarra, Teresina, PI
CEP.: 64017-280</t>
  </si>
  <si>
    <t>-5.096299,-42.79888</t>
  </si>
  <si>
    <t xml:space="preserve">Nome: Rafael Amaral de Oliveira
E-mail: rafael.amaral@rnp.br
Tels.: (86) 3216-6092 </t>
  </si>
  <si>
    <t>000.422.744/0001-02</t>
  </si>
  <si>
    <t>PoP-RN</t>
  </si>
  <si>
    <t>Ufrn
Centro de Convivência da UFRN, Campus Universitário, Lagoa Nova, Natal, RN
CEP.: 59078-970</t>
  </si>
  <si>
    <t>-5.839722,-35.201685</t>
  </si>
  <si>
    <t>Nome: Edson Moreira
E-mail: edson@pop-rn.rnp.br
Tel.: (84) 3215-3170</t>
  </si>
  <si>
    <t>024.365.710/0001-83</t>
  </si>
  <si>
    <t>PoP-SE</t>
  </si>
  <si>
    <t>UFS (Prédio da STIC)
Av. Marcelo Deda Chagas, s/n, Bairro Rosa Elze
São Cristóvão/SE
CEP 49107-230</t>
  </si>
  <si>
    <t>-10.926597,-37.102841</t>
  </si>
  <si>
    <t>Nome: Dilton Dantas
E-mail: dilton.dantas@pop-se.rnp.br
Tel.: (79) 3194-6355</t>
  </si>
  <si>
    <t>013.031.547/0001-04</t>
  </si>
  <si>
    <t>Endereços das pontas A (PoP de conexão) e B (Organização Usuária da RNP)</t>
  </si>
  <si>
    <t>#</t>
  </si>
  <si>
    <t>Banda a contratar (Mb/s)</t>
  </si>
  <si>
    <t>Endereço Campus</t>
  </si>
  <si>
    <t>Georeferenciamento Campus</t>
  </si>
  <si>
    <t>Contato técnico local do Campus</t>
  </si>
  <si>
    <t>Dupla/Múltiplas abordagens?</t>
  </si>
  <si>
    <t>Fibra óptica + Rede móvel 4G/5G</t>
  </si>
  <si>
    <t>Nome: Eriko Mota
E-mail: eriko.mota@pop-ce.rnp.br
Tel.: (85) 99197-2027</t>
  </si>
  <si>
    <t>AL</t>
  </si>
  <si>
    <t>POP-AL</t>
  </si>
  <si>
    <t>Instituto Federal de Educação, Ciência e Tecnologia de Alagoas - IFAL</t>
  </si>
  <si>
    <t>Campus Batalha</t>
  </si>
  <si>
    <t>Campus Penedo</t>
  </si>
  <si>
    <t>BA</t>
  </si>
  <si>
    <t>POP-BA</t>
  </si>
  <si>
    <t>Instituto Federal de Educação, Ciência e Tecnologia Baiano - IFBAIANO</t>
  </si>
  <si>
    <t>Campus Itaberaba</t>
  </si>
  <si>
    <t>Campus Itapetinga</t>
  </si>
  <si>
    <t>Campus Santa Inês</t>
  </si>
  <si>
    <t>Unidade Educativa de Campo - Fazenda Aldeia (Valença)</t>
  </si>
  <si>
    <t>Instituto Federal de Educação, Ciência e Tecnologia da Bahia - IFBA</t>
  </si>
  <si>
    <t>Campus Avançado Ubaitaba</t>
  </si>
  <si>
    <t>Universidade da Integração Internacional da Lusofonia Afro-Brasileira - UNILAB</t>
  </si>
  <si>
    <t>Campus dos Malês (São Francisco do Conde)</t>
  </si>
  <si>
    <t>Universidade Federal da Bahia - UFBA</t>
  </si>
  <si>
    <t>Campus Camaçari</t>
  </si>
  <si>
    <t>Universidade Federal do Recôncavo da Bahia - UFRB</t>
  </si>
  <si>
    <t>Campus Cachoeira - CENTRO DE ARTES HUMANIDADES E LETRAS</t>
  </si>
  <si>
    <t>Universidade Federal do Sul da Bahia - UFSB</t>
  </si>
  <si>
    <t>Campus Reitoria</t>
  </si>
  <si>
    <t>CE</t>
  </si>
  <si>
    <t>POP-CE</t>
  </si>
  <si>
    <t>Instituto Federal de Educação, Ciência e Tecnologia do Ceará - IFCE</t>
  </si>
  <si>
    <t>Campus Iguatu Unidade I ( Areias )</t>
  </si>
  <si>
    <t>Campus Mombaça</t>
  </si>
  <si>
    <t>Fazenda Experimental Piroás</t>
  </si>
  <si>
    <t>MA</t>
  </si>
  <si>
    <t>POP-MA</t>
  </si>
  <si>
    <t>Agência Espacial Brasileira - AEB</t>
  </si>
  <si>
    <t>Unidade Regional de Alcântara</t>
  </si>
  <si>
    <t>Campus Vitorino Freire</t>
  </si>
  <si>
    <t>Campus Mirinzal</t>
  </si>
  <si>
    <t>Instituto Federal de Educação, Ciência e Tecnologia do Maranhão - IFMA</t>
  </si>
  <si>
    <t>Campus Araioses</t>
  </si>
  <si>
    <t>Campus Avançado Carolina</t>
  </si>
  <si>
    <t>Campus Avançado Rosário</t>
  </si>
  <si>
    <t>Campus Bacabal</t>
  </si>
  <si>
    <t>Campus Codó</t>
  </si>
  <si>
    <t>Campus Itapecuru-Mirim</t>
  </si>
  <si>
    <t>Campus Pedreiras</t>
  </si>
  <si>
    <t>Campus São Raimundo das Mangabeiras</t>
  </si>
  <si>
    <t>Campus Viana</t>
  </si>
  <si>
    <t>PB</t>
  </si>
  <si>
    <t>POP-PB</t>
  </si>
  <si>
    <t>Instituto Federal de Educação, Ciência e Tecnologia da Paraíba - IFPB</t>
  </si>
  <si>
    <t>Campus Areia</t>
  </si>
  <si>
    <t>Campus Avançado de Soledade</t>
  </si>
  <si>
    <t>Campus Avançado João Pessoa Mangabeira</t>
  </si>
  <si>
    <t>Campus Cajazeiras</t>
  </si>
  <si>
    <t>Campus Itabaiana</t>
  </si>
  <si>
    <t>Campus Itaporanga</t>
  </si>
  <si>
    <t>Campus Monteiro</t>
  </si>
  <si>
    <t>Campus Pedras de Fogo</t>
  </si>
  <si>
    <t>Campus Santa Rita</t>
  </si>
  <si>
    <t>Campus Sousa</t>
  </si>
  <si>
    <t>Hospital Veterinário - Unidade São Gonçalo</t>
  </si>
  <si>
    <t>Universidade Federal da Paraíba - UFPB</t>
  </si>
  <si>
    <t>Campus Bananeiras - Centro de Ciências Humanas, Sociais e Agrárias - Campus III</t>
  </si>
  <si>
    <t>Campus II Areia - Centro de Ciências Agrárias</t>
  </si>
  <si>
    <t>Universidade Federal de Campina Grande - UFCG</t>
  </si>
  <si>
    <t>Campus Patos</t>
  </si>
  <si>
    <t>Campus Sousa I - Centro de Ciências Jurídicas e Sociais</t>
  </si>
  <si>
    <t>Campus Sumé - Centro de Desenvolvimento do Semiárido</t>
  </si>
  <si>
    <t>PE</t>
  </si>
  <si>
    <t>POP-PE</t>
  </si>
  <si>
    <t>Instituto Federal de Educação  Ciência e Tecnologia de Pernambuco - IFPE</t>
  </si>
  <si>
    <t>Campus Abreu e Lima</t>
  </si>
  <si>
    <t>Campus Ipojuca</t>
  </si>
  <si>
    <t>Campus Jaboatão dos Guararapes</t>
  </si>
  <si>
    <t>Campus Olinda</t>
  </si>
  <si>
    <t>Campus Pesqueira</t>
  </si>
  <si>
    <t>Universidade Federal Rural de Pernambuco - UFRPE</t>
  </si>
  <si>
    <t>Campus Cabo de Santo Agostinho</t>
  </si>
  <si>
    <t>Campus Estação de Agricultura Irrigada de Parnamirim</t>
  </si>
  <si>
    <t>Colégio Agrícola Dom Agostinho Ikas - Tiúma</t>
  </si>
  <si>
    <t>PI</t>
  </si>
  <si>
    <t>POP-PI</t>
  </si>
  <si>
    <t>Instituto Federal de Educação, Ciência e Tecnologia do Piauí - IFPI</t>
  </si>
  <si>
    <t>Campus Oeiras</t>
  </si>
  <si>
    <t>Campus Pedro II</t>
  </si>
  <si>
    <t>Campus Valença do Piauí</t>
  </si>
  <si>
    <t>Universidade Federal do Piauí - UFPI</t>
  </si>
  <si>
    <t>Campus Amílcar Ferreira Sobral</t>
  </si>
  <si>
    <t>Campus Senador Helvídio Nunes de Barros</t>
  </si>
  <si>
    <t>RN</t>
  </si>
  <si>
    <t>POP-RN</t>
  </si>
  <si>
    <t>Instituto Federal de Educação, Ciência e Tecnologia do Rio Grande do Norte - IFRN</t>
  </si>
  <si>
    <t>Campus Jucurutu</t>
  </si>
  <si>
    <t>Campus São Paulo do Potengi</t>
  </si>
  <si>
    <t>Universidade Federal do Rio Grande do Norte - UFRN</t>
  </si>
  <si>
    <t>Escola Multicampi de Ciências Médicas do RN</t>
  </si>
  <si>
    <t>Museu do Seridó</t>
  </si>
  <si>
    <t>Universidade Federal Rural do Semi-Árido - UFERSA</t>
  </si>
  <si>
    <t>Campus Caraúbas</t>
  </si>
  <si>
    <t>SE</t>
  </si>
  <si>
    <t>POP-SE</t>
  </si>
  <si>
    <t>Instituto Federal de Educação  Ciência e Tecnologia de Sergipe - IFS</t>
  </si>
  <si>
    <t>Campus Glória</t>
  </si>
  <si>
    <t>Campus Tobias Barreto</t>
  </si>
  <si>
    <t>Valores em R$ com impostos para contrato de 24 meses</t>
  </si>
  <si>
    <t>Entre 0,10% e 0,00%</t>
  </si>
  <si>
    <t>Avenida Governador Afranio Lages S/N - Batalha - AL</t>
  </si>
  <si>
    <t>-9.670648, -37.127207</t>
  </si>
  <si>
    <t>Nome: MAGNO LUIZ DE ABREU - E-mail: magno.abreu@ifal.edu.br - Tel: (82 )98113-8545</t>
  </si>
  <si>
    <t>ROD Engenheiro Joaquim Gonçalves, 2300, Dom Constantino, Penedo - AL</t>
  </si>
  <si>
    <t>-10.2862107,-36.544000</t>
  </si>
  <si>
    <t>Nome: FLAVIANY RODRIGUES PINHEIRO - E-mail: flaviany.pinheiro@ifal.edu.br - Tel: (82) 99646-8406</t>
  </si>
  <si>
    <t>Rodovia Ba 233 S/N - Itaberaba - BA</t>
  </si>
  <si>
    <t>-12.504548,-40.250102</t>
  </si>
  <si>
    <t>Nome: Clodoal 
Telefone: (75) 9 9127-6003 
E-mail: clodoaldo.nunes@ifbaiano.edu.br</t>
  </si>
  <si>
    <t>Rodovia Itapetinga / Itororó, Km 02, S/N, Bairro: Clerolândia
Itapetinga, BA
CEP.: 45700-000</t>
  </si>
  <si>
    <t>-15.245001, -40.228288</t>
  </si>
  <si>
    <t>Nome: Adroaldo Rodrigues Santos 
Telefone: (73) 9 8123-6872 
E-mail: adroaldo.santos@ifbaiano.edu.br</t>
  </si>
  <si>
    <t>Rodovia Br  420 S/N - Santa Inês - BA</t>
  </si>
  <si>
    <t>-13.2770973,-39.8081074</t>
  </si>
  <si>
    <t>Nome: Gil Christiano Guedes dos Santos 
Telefone: (73) 99118-1477 
Email: gil.santos@si.ifbaiano.edu.br</t>
  </si>
  <si>
    <t>Fazenda Povoado Sao Fidelis, S/N
Valença, BA
Km 26 da Rodovia BA-542</t>
  </si>
  <si>
    <t>-13.344389, -39.126417</t>
  </si>
  <si>
    <t>Nome: Geovane Lima Guimarães - E-mail: geovane.guimaraes@ifbaiano.edu.br - Tel: (75 )99894-9035</t>
  </si>
  <si>
    <t>Rua Juca Magalhães, S/N
Ubaitaba, BA
CEP.: 45545-000</t>
  </si>
  <si>
    <t>-14.310336, -39.323312</t>
  </si>
  <si>
    <t>Nome: Aijalon Brito da Silva Junior 
Telefone: (73) 98867-1635
E-mail: cgti.ubt@ifba.edu.br</t>
  </si>
  <si>
    <t>Avenida Juvenal Eugenio De Queiroz S/N - São Francisco do Conde - BA</t>
  </si>
  <si>
    <t>-12.616275, -38.662809</t>
  </si>
  <si>
    <t>Nome: Bismarck Almeida 
Telefone: (75) 98111-1331  
Email: bismarck@Unilab.edu.br</t>
  </si>
  <si>
    <t>Rua Do Telegrafo S/N - Camaçari - BA</t>
  </si>
  <si>
    <t>-12.697439,-38.321885</t>
  </si>
  <si>
    <t>Nome: Maiana Brito de Matos 
Telefone: (71) 98795-0668 
Email: icti@ufba.br</t>
  </si>
  <si>
    <t>Rua Maestro Irineu Sacramento S/N - Cachoeira - BA</t>
  </si>
  <si>
    <t>-12.6013861,-38.9688756</t>
  </si>
  <si>
    <t>Nome: João Maurício Dantas Batista - E-mail: mauricio@ufrb.edu.br - Tel: (75 )9955-4521</t>
  </si>
  <si>
    <t>Rua Itabuna S/N - Itabuna - BA</t>
  </si>
  <si>
    <t>-14.788150037892686, -39.27483423140277</t>
  </si>
  <si>
    <t>Nome: Fabiano Ferreira  
Telefone: (73) 99123-0000 
E-mail: fabiano@ufsb.edu.br</t>
  </si>
  <si>
    <t>Rua Deoclécio Lima Verde, s/n, bairro Areias
Iguatu, Ceará – Brasil
CEP:  63508-010</t>
  </si>
  <si>
    <t>-6.352860771658147, -39.305301076078145</t>
  </si>
  <si>
    <t>Nome: Vicente de Paulo Batista
Telefone: (88) 99688-5209 - (85) 3455-3037
E-mail: Vicentebatista@ifce.du.br</t>
  </si>
  <si>
    <t>Rodovia Ce 363 S/N - Mombaça - CE</t>
  </si>
  <si>
    <t>-5.712550, -39.586890</t>
  </si>
  <si>
    <t>Nome: Raimundo Eudes De Souza Bandeira - E-mail: eudesbandeira@ifce.edu.br - Tel: (   )</t>
  </si>
  <si>
    <t>Sitio Sitio Piroas S/N - Redenção - CE</t>
  </si>
  <si>
    <t>-4.155313010034637, -38.79475896446229</t>
  </si>
  <si>
    <t>Nome: Michel Pereira Machado - E-mail: michel.machado@unilab.edu.br - Tel: (85 )3332-6138</t>
  </si>
  <si>
    <t>Rua Das Merces 464 - Alcântara - MA</t>
  </si>
  <si>
    <t>-2.4082978476982517, -44.41835269053187</t>
  </si>
  <si>
    <t>Nome: Chesllen Da Silva Pereira - E-mail: chesllen.pereira@aeb.gov.br - Tel: (61 )2033-4002</t>
  </si>
  <si>
    <t>Rua José de Alencar, S/N, bairro Cumprida, Araioses–MA, CEP: 65570-000.</t>
  </si>
  <si>
    <t>-2.8912181,-41.9149005</t>
  </si>
  <si>
    <t>Nome: Anderson Santana - E-mail: (86) 98865-1036 - Tel: (   )</t>
  </si>
  <si>
    <t>Av. Getúlio Vargas, 23, Carolina - MA, 65980-000</t>
  </si>
  <si>
    <t>-7.3305597,-47.4756531</t>
  </si>
  <si>
    <t>Nome: Emisvaldo Silva  - E-mail: - - Tel: (94) 98422-1416</t>
  </si>
  <si>
    <t>Rodovia Br 402 S/N - Rosário - MA</t>
  </si>
  <si>
    <t>-2.9534219,-44.2907254</t>
  </si>
  <si>
    <t>Nome: William Corrêa Mendes - E-mail: william.mendes@ifma.edu.br - Tel: (98 )98440-1998</t>
  </si>
  <si>
    <t>Avenida Governador Joao Alberto De Sousa S/N - Bacabal - MA</t>
  </si>
  <si>
    <t>-4.240883, -44.815873</t>
  </si>
  <si>
    <t>Nome: Zedequias De Oliveira Campos Junior - E-mail: zedequias.junior@ifma.edu.br - Tel: (99 )8163-3837</t>
  </si>
  <si>
    <t>Povoado Poraque S/N - Codó - MA</t>
  </si>
  <si>
    <t>-4.456006, -43.892744</t>
  </si>
  <si>
    <t>Nome: Marcos Vinicius De Freitas Borges - E-mail: marcosborges@ifma.edu.br - Tel: (86 )9903-0700</t>
  </si>
  <si>
    <t>Rua Professor Joao Batista Pereira Dos Santos S/N - Itapecuru Mirim - MA</t>
  </si>
  <si>
    <t>-3.383136, -44.345996</t>
  </si>
  <si>
    <t>Nome: Darlan Gama Martins - E-mail: darlan@ifma.edu.br - Tel: (98 )98892-9212</t>
  </si>
  <si>
    <t>Rodovia Ma-381 Km 0 S/N - Pedreiras - MA</t>
  </si>
  <si>
    <t>-4.585141088909307, -44.610019117019284</t>
  </si>
  <si>
    <t>Nome: José Lima Teles Júnior - E-mail: jose.telesjunior@ifma.edu.br - Tel: (86) 98848-4091</t>
  </si>
  <si>
    <t>Rodovia Br 230 Km 319 - São Raimundo Mangabeiras - MA</t>
  </si>
  <si>
    <t>-7.038981, -45.517346</t>
  </si>
  <si>
    <t>Nome: Lucivanio Santana Da Silva - E-mail: lucivanio.silva@ifma.edu.br - Tel: (99 )8113-5491</t>
  </si>
  <si>
    <t>Rodovia Ma014 S/N - Viana - MA</t>
  </si>
  <si>
    <t>-3.1513228, -45.0722133</t>
  </si>
  <si>
    <t>Nome: Luis Da Cruz Lindoso - E-mail: luis.lindoso@ifma.edu.br - Tel: (98 )9974-1721</t>
  </si>
  <si>
    <t>Rua Prefeito Pedro Cunha Lima S/N - Areia - PB</t>
  </si>
  <si>
    <t xml:space="preserve">  -6.971854, -35.692169</t>
  </si>
  <si>
    <t>Nome: Diego Felix - E-mail: diego.felix@ifpb.edu.br - Tel: (83) 98639-6888</t>
  </si>
  <si>
    <t>BR-230, Km 115, s/n - São José, Soledade - PB
CEP: 58155-000</t>
  </si>
  <si>
    <t>-7.060137, -36.356479</t>
  </si>
  <si>
    <t>Nome: Luciano Macedo - E-mail: luciano.macedo@ifpb.edu.br - Tel: (83) 9941-1310</t>
  </si>
  <si>
    <t>Rua Rua Gutemberg Morais Paiva 245, Bancários - João Pessoa - PB</t>
  </si>
  <si>
    <t>-7.1443929, -34.843144</t>
  </si>
  <si>
    <t>Nome: Jonathas Azevedo De Lemos - E-mail: jonathas.lemos@ifpb.edu.br - Tel: (83 )99992-4138</t>
  </si>
  <si>
    <t>R José Leôncio da Silva, 300 - Lot. Jardim Oasis, 300, Jardim Oásis, Cajazeiras - PB</t>
  </si>
  <si>
    <t>-6.889273, -38.545270</t>
  </si>
  <si>
    <t>Nome: Ricardo Anisio Da Silva  - E-mail: ricardo.silva@ifpb.edu.br  - Tel:  () 88381460 | (83) 996378484</t>
  </si>
  <si>
    <t>Rodovia Pb 054 Km 17, Alto Alegre - Itabaiana - PB</t>
  </si>
  <si>
    <t xml:space="preserve">  -7.304366, -35.346135</t>
  </si>
  <si>
    <t>Nome: Pedro Bezerra - E-mail: jpedro.bezerra@ifpb.edu.br - Tel: 83 9627-8190</t>
  </si>
  <si>
    <t xml:space="preserve">Rodovia Pb 386, Km 2, S/N - Itaporanga - PB   </t>
  </si>
  <si>
    <t xml:space="preserve">  -7.318279, -38.141927</t>
  </si>
  <si>
    <t>Nome: Arley Silva - E-mail: arley.silva@ifpb.edu.br - Tel: (83) 98107-8328</t>
  </si>
  <si>
    <t>Rodovia Pb 264 S/N, Serrote - Monteiro - PB</t>
  </si>
  <si>
    <t>-7.904940, -37.120217</t>
  </si>
  <si>
    <t>Nome: Maelby Pereira Muniz- E-mail: maelby.muniz@ifpb.edu.br  - Tel: (83) 99654-5512</t>
  </si>
  <si>
    <t>Rua Andre Vidal De Negreiros S/N, Centro - Pedras de Fogo - PB</t>
  </si>
  <si>
    <t>-7.402078, -35.116905</t>
  </si>
  <si>
    <t>Nome: Senio Farias - E-mail: senio.farias@ifpb.edu.br - Tel:(81) 99269-2601</t>
  </si>
  <si>
    <t>Rodovia Br 230 Km 42, Bairro Popular - Santa Rita - PB</t>
  </si>
  <si>
    <t>-7.146262, -35.000042</t>
  </si>
  <si>
    <t>Nome: Erberson Evangelista Vieira - E-mail: erberson.vieira@ifpb.edu.br - Tel: (83 )99696-0411</t>
  </si>
  <si>
    <t>R. Pres. Tancredo Neves, S/N, Jardim Sorrilandia - Sousa - PB</t>
  </si>
  <si>
    <t>-6.779788, -38.230736</t>
  </si>
  <si>
    <t>Nome: Francisco De Assis Batista Braga - E-mail: fbraga@ifpb.edu.br - Tel: (83 )99145-8009</t>
  </si>
  <si>
    <t>Rua Pedro Antunes S/N - Sousa - PB</t>
  </si>
  <si>
    <t>-6.842234310576341, -38.29881285632446</t>
  </si>
  <si>
    <t>R. João Pessoa, S/N, Bananeiras - PB</t>
  </si>
  <si>
    <t>-6.751472, -35.648163</t>
  </si>
  <si>
    <t>Nome: Daniel Mendes Cavalcante - E-mail: daniel@cchsa.ufpb.br - Tel: (83 )33671200 / (83) 99159.4218</t>
  </si>
  <si>
    <t>Rodovia Pb 79 - Areia - PB</t>
  </si>
  <si>
    <t>-6.972317, -35.716500</t>
  </si>
  <si>
    <t>Nome: Emerson Lima - E-mail: emerson@sti.ufpb.br - Tel: (83) 99830-6914</t>
  </si>
  <si>
    <t>AV Universitária, s/n, Santa Cecília, Patos - PB</t>
  </si>
  <si>
    <t>-7.058384, -37.276591</t>
  </si>
  <si>
    <t xml:space="preserve">Nome: Antônio Barbosa Gomes  - E-mail: agomes@cstr.ufcg.edu.br  - Tel: (83) 8623-0133 </t>
  </si>
  <si>
    <t>R Sinfrônio Nazaré, 38, Centro, Sousa - PB</t>
  </si>
  <si>
    <t>-6.762713, -38.228142</t>
  </si>
  <si>
    <t>Nome: Leonardo Ribeiro Mendes  - E-mail: leonardorm@ufcg.edu.br - Tel: (83) 3521-3249 / (83)99375-5010</t>
  </si>
  <si>
    <t>Rua Luiz Grande, S/N, Frei Damião, Sumé, Paraíba</t>
  </si>
  <si>
    <t>-7.663250053116163, -36.8908548297492</t>
  </si>
  <si>
    <t>Nome: Jean Carlos Ferreira - E-mail:cdsa.ti.ufcg@gmail.com  - Tel:  83 98720-3677</t>
  </si>
  <si>
    <t xml:space="preserve"> R. Jaguaribe - Timbó, Abreu e Lima - PE,
53510-520</t>
  </si>
  <si>
    <t>-7.912175,-34.897463</t>
  </si>
  <si>
    <t>Nome: Thiago Galdino
E-mail: ctic@abreuelima.ifpe.edu.br
Tel: (81) 99772-9376</t>
  </si>
  <si>
    <t>Rodovia Pe 60 Km 14 - Ipojuca - PE</t>
  </si>
  <si>
    <t>-8.383271, -35.042535</t>
  </si>
  <si>
    <t>Nome: Cássio Silva
E-mail: cgti@ipojuca.ifpe.edu.br
Tel: (81) 98848-2955</t>
  </si>
  <si>
    <t>Estr. de Bulhões - Bulhões, Jaboatão dos Guararapes - PE, 54080-000</t>
  </si>
  <si>
    <t>-8.112926,-35.031223</t>
  </si>
  <si>
    <t>Nome: Isaque Ferreira
E-mail: isaque.ferreira@jaboatao.ifpe.edu.br
Tel: (81 )9275-6150</t>
  </si>
  <si>
    <t>Avenida Fagundes Varela, 375, Jardim Atlantico,
Olinda-PE</t>
  </si>
  <si>
    <t>-7.977859389170973, -34.840912166032155</t>
  </si>
  <si>
    <t>Nome: Jelson Leonardo
E-mail: ctic@olinda.ifpe.edu.br
Tel: (81) 3214-1807</t>
  </si>
  <si>
    <t>Rodovia Br 232 Km 208 - Pesqueira - PE</t>
  </si>
  <si>
    <t>-8.369216, -36.671229</t>
  </si>
  <si>
    <t>Nome: Jobson Nascimento
E-mail: jobson.nascimento@pesqueira.ifpe.edu.br
Tel. (81) 99156-7056</t>
  </si>
  <si>
    <t>R. Cento e Sessenta e Três, 300 - Cohab, Cabo de Santo Agostinho - PE</t>
  </si>
  <si>
    <t>-8.301754, -35.023758</t>
  </si>
  <si>
    <t>Nome: José Carlos
E-mail: adm.ti.uacsa@ufrpe.br
Tel: (81) 99641-4944</t>
  </si>
  <si>
    <t>R. Dr. Miguel - Parnamirim, PE, 56163-000</t>
  </si>
  <si>
    <t>-8.090466,-39.574813</t>
  </si>
  <si>
    <t>Nome: Eurico Lustosa
E-mail: eurico.alencar@ufrpe.br
Tel: (87) 99662-2827</t>
  </si>
  <si>
    <t>Rodovia Pe 05 Km 25 4000 - São Lourenço da Mata - PE</t>
  </si>
  <si>
    <t>-7.975135, -35.078421</t>
  </si>
  <si>
    <t>Nome: André Bezerra Silva
E-mail: depto.adm.codai@ufrpe.br / andre.bezerrasilva@ufrpe.br
Tel: (81) 99504-7384</t>
  </si>
  <si>
    <t>Rua Projetada S/N - Oeiras - PI</t>
  </si>
  <si>
    <t>-6.994660, -42.101954</t>
  </si>
  <si>
    <t>Nome: Aldo Rhak Alves Alexandre - E-mail: aldorhak@ifpi.edu.br - Tel: (86 )9966-6617</t>
  </si>
  <si>
    <t>R Manoel Jorge da Cruz, 750, Engenho Novo, Pedro II - PI</t>
  </si>
  <si>
    <t>-4.448382, -41.456732</t>
  </si>
  <si>
    <t>Nome: Darlan Mariano - E-mail: darlan.mariano@ifpi.edu.br - Tel: (86) 9991-8470</t>
  </si>
  <si>
    <t>Avenida Joaquim Manoel S/N - Valença do Piauí - PI</t>
  </si>
  <si>
    <t>-6.4241716,-41.7481004</t>
  </si>
  <si>
    <t>Nome: Saul Mark Lima Coelho - E-mail: saulcnpq@yahoo.com.br - Tel: (   )</t>
  </si>
  <si>
    <t>Rodovia Br 343 Km 3,5 - Floriano - PI</t>
  </si>
  <si>
    <t>-6.774456, -43.007618</t>
  </si>
  <si>
    <t>Nome: Adilson Almeida Do Nascimento - E-mail: adisonan@ufpi.edu.br - Tel: (89 )88020005</t>
  </si>
  <si>
    <t>Rua Cicero Eduardo S/N - Picos - PI</t>
  </si>
  <si>
    <t>-7.081150, -41.435994</t>
  </si>
  <si>
    <t>Nome: Eluzirton Barros De Deus Nunes - E-mail: eluzirton@ufpi.edu.br - Tel: (   )88020029</t>
  </si>
  <si>
    <t>ROD RN - 118, Km 153, s/n, Sítio Caeira, Zona de Expansão, Jucurutu - RN</t>
  </si>
  <si>
    <t>-6.0549097,-37.0348975</t>
  </si>
  <si>
    <t>Nome: Alessandro Vinícius Pereira Rolim De Araújo - E-mail: alessandro.rolim@ifrn.edu.br - Tel: (84) 99607-0956</t>
  </si>
  <si>
    <t>Rodovia Rn 120 Km 2 - São Paulo do Potengi - RN</t>
  </si>
  <si>
    <t>-5.894842, -35.755611</t>
  </si>
  <si>
    <t>Nome: Alex Augusto De Souza Santos - E-mail: alex.santos@ifrn.edu.br - Tel: (84 )9131-0817</t>
  </si>
  <si>
    <t>Avenida Dr. Carlindo De Souza Dantas 540 - Caicó - RN</t>
  </si>
  <si>
    <t>-6.459648,-37.097205</t>
  </si>
  <si>
    <t>Nome: Augusto Severo De Araújo Neto - E-mail: augusto@emcm.ufrn.br - Tel: (84 )99224-0042</t>
  </si>
  <si>
    <t>Rua Amaro Cavalcanti 123 - Caicó - RN</t>
  </si>
  <si>
    <t>-6.457782, -37.094375</t>
  </si>
  <si>
    <t>Nome: Anderson Freire - E-mail: anderssonfreire@msn.com - Tel: (84 )3421-4957</t>
  </si>
  <si>
    <t>ROD NR 233, km 01, Zona Rural, Caraúbas - RN</t>
  </si>
  <si>
    <t>-5.7733127,-37.5708468</t>
  </si>
  <si>
    <t>Nome: Adson Matheus - E-mail: adson.matheus@ufersa.edu.br - Tel: (84) 99802-4281</t>
  </si>
  <si>
    <t>Area Povoado Piabas, S/N, 49680-000 - Nossa Senhora da Glória - SE</t>
  </si>
  <si>
    <t>-10.1926898, -37.4440524</t>
  </si>
  <si>
    <t>Nome: Werner Ribeiro - E-mail: werner.ribeiro@ifs.edu.br - Tel.: (79) 99808-1137</t>
  </si>
  <si>
    <t>Avenida Osvaldo Carvalho Prado S/N, 49300-000 - Complexo Habitacional Julieta Barreto de Menezes, Tobias Barreto, Sergipe</t>
  </si>
  <si>
    <t>-11.1637327, -37.9812825</t>
  </si>
  <si>
    <t>Nome: Rosevaldo Xavier / Flávio Carvalho  - E-mail: rosevaldo.santos@ifs.edu.br - (79) 3711-3290</t>
  </si>
  <si>
    <t>Rodovia MA-006 (BR-308), Bairo Barreiro, Mirinzal - MA</t>
  </si>
  <si>
    <t>Avenida Chico do Feijão, s/n, Zona Rural - Vitorino Freire - MA - CEP.: 65320-000</t>
  </si>
  <si>
    <t>https://maps.app.goo.gl/uUV5xnuhkZCV5Cxb9 
Coordenadas: 4°16'23.6"S 45°15'39.6"W</t>
  </si>
  <si>
    <t>Nome: Ebenezer de Almeida Araujo
E-mails:ebenezer@ifma.edu.br / william.mendes@ifma.edu.br
Tels.: (98) 98402-6136 / (98) 98440-1998</t>
  </si>
  <si>
    <t>https://maps.app.goo.gl/CkwFHqCkBrTEgaxM7
-2.0839473,-44.788415</t>
  </si>
  <si>
    <t>Nome: Washington Luis Ferreira Conceição
E-mails: washington.conceicao@ifma.edu.br / william.mendes@ifma.edu.br
Tels.: (98) 99903-5040 / (98) 98440-1998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</si>
</sst>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00000"/>
    <numFmt numFmtId="165" formatCode="0.0%"/>
    <numFmt numFmtId="166" formatCode="#,##0_ ;\-#,##0\ "/>
  </numFmts>
  <fonts count="8" x14ac:knownFonts="1">
    <font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color indexed="8"/>
      <name val="Calibri"/>
      <family val="2"/>
    </font>
    <font>
      <b/>
      <sz val="10"/>
      <name val="Arial"/>
      <family val="2"/>
    </font>
    <font>
      <b/>
      <i/>
      <sz val="10"/>
      <color theme="0"/>
      <name val="Arial"/>
      <family val="2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249977111117893"/>
        <bgColor theme="1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4" fillId="0" borderId="0" applyBorder="0" applyProtection="0"/>
    <xf numFmtId="44" fontId="7" fillId="0" borderId="0" applyFont="0" applyFill="0" applyBorder="0" applyAlignment="0" applyProtection="0"/>
  </cellStyleXfs>
  <cellXfs count="59">
    <xf numFmtId="0" fontId="0" fillId="0" borderId="0" xfId="0"/>
    <xf numFmtId="0" fontId="2" fillId="0" borderId="1" xfId="0" applyFont="1" applyBorder="1" applyAlignment="1">
      <alignment horizontal="left" vertical="center" wrapText="1"/>
    </xf>
    <xf numFmtId="0" fontId="2" fillId="0" borderId="1" xfId="1" applyBorder="1" applyAlignment="1">
      <alignment horizontal="center" vertical="center" wrapText="1"/>
    </xf>
    <xf numFmtId="164" fontId="2" fillId="0" borderId="1" xfId="1" applyNumberFormat="1" applyBorder="1" applyAlignment="1">
      <alignment horizontal="left" vertical="center" wrapText="1"/>
    </xf>
    <xf numFmtId="164" fontId="2" fillId="0" borderId="1" xfId="1" applyNumberFormat="1" applyBorder="1" applyAlignment="1">
      <alignment horizontal="center" vertical="center" wrapText="1"/>
    </xf>
    <xf numFmtId="0" fontId="3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2" applyFont="1" applyBorder="1" applyAlignment="1">
      <alignment horizontal="left" vertical="center" wrapText="1"/>
    </xf>
    <xf numFmtId="0" fontId="3" fillId="0" borderId="0" xfId="0" applyFont="1" applyAlignment="1">
      <alignment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1" fillId="4" borderId="1" xfId="1" applyFont="1" applyFill="1" applyBorder="1" applyAlignment="1">
      <alignment horizontal="center" vertical="center" wrapText="1" readingOrder="1"/>
    </xf>
    <xf numFmtId="0" fontId="1" fillId="4" borderId="1" xfId="1" applyFont="1" applyFill="1" applyBorder="1" applyAlignment="1">
      <alignment horizontal="left" vertical="center" wrapText="1" readingOrder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10" fontId="3" fillId="0" borderId="1" xfId="0" applyNumberFormat="1" applyFont="1" applyBorder="1" applyAlignment="1">
      <alignment horizontal="center" vertical="center" wrapText="1"/>
    </xf>
    <xf numFmtId="0" fontId="1" fillId="4" borderId="1" xfId="1" applyFont="1" applyFill="1" applyBorder="1" applyAlignment="1">
      <alignment horizontal="left" vertical="center" wrapText="1"/>
    </xf>
    <xf numFmtId="0" fontId="2" fillId="0" borderId="1" xfId="1" applyBorder="1" applyAlignment="1">
      <alignment horizontal="center" vertical="center" readingOrder="1"/>
    </xf>
    <xf numFmtId="49" fontId="1" fillId="4" borderId="1" xfId="1" applyNumberFormat="1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49" fontId="1" fillId="4" borderId="1" xfId="1" applyNumberFormat="1" applyFont="1" applyFill="1" applyBorder="1" applyAlignment="1">
      <alignment horizontal="center" vertical="center" wrapText="1" readingOrder="1"/>
    </xf>
    <xf numFmtId="49" fontId="2" fillId="0" borderId="1" xfId="1" applyNumberFormat="1" applyBorder="1" applyAlignment="1">
      <alignment horizontal="center" vertical="center" wrapText="1" readingOrder="1"/>
    </xf>
    <xf numFmtId="49" fontId="3" fillId="0" borderId="0" xfId="0" applyNumberFormat="1" applyFont="1" applyAlignment="1">
      <alignment horizontal="center" readingOrder="1"/>
    </xf>
    <xf numFmtId="49" fontId="2" fillId="0" borderId="1" xfId="1" applyNumberFormat="1" applyBorder="1" applyAlignment="1">
      <alignment horizontal="center" vertical="center" wrapText="1"/>
    </xf>
    <xf numFmtId="0" fontId="2" fillId="0" borderId="0" xfId="1" applyAlignment="1">
      <alignment vertical="center"/>
    </xf>
    <xf numFmtId="0" fontId="2" fillId="0" borderId="1" xfId="1" applyBorder="1" applyAlignment="1">
      <alignment horizontal="center" vertical="center" wrapText="1" readingOrder="1"/>
    </xf>
    <xf numFmtId="0" fontId="2" fillId="0" borderId="0" xfId="1" applyAlignment="1">
      <alignment horizontal="center" vertical="center"/>
    </xf>
    <xf numFmtId="0" fontId="2" fillId="0" borderId="0" xfId="1" applyAlignment="1">
      <alignment horizontal="center" vertical="center" readingOrder="1"/>
    </xf>
    <xf numFmtId="0" fontId="2" fillId="0" borderId="0" xfId="1" applyAlignment="1">
      <alignment horizontal="left" vertical="center" wrapText="1"/>
    </xf>
    <xf numFmtId="43" fontId="3" fillId="5" borderId="1" xfId="2" applyNumberFormat="1" applyFont="1" applyFill="1" applyBorder="1" applyAlignment="1">
      <alignment horizontal="left" vertical="center" wrapText="1"/>
    </xf>
    <xf numFmtId="44" fontId="3" fillId="5" borderId="1" xfId="3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166" fontId="3" fillId="5" borderId="1" xfId="2" applyNumberFormat="1" applyFont="1" applyFill="1" applyBorder="1" applyAlignment="1">
      <alignment horizontal="left" vertical="center" wrapText="1"/>
    </xf>
    <xf numFmtId="165" fontId="3" fillId="5" borderId="1" xfId="2" applyNumberFormat="1" applyFont="1" applyFill="1" applyBorder="1" applyAlignment="1">
      <alignment horizontal="left" vertical="center" wrapText="1"/>
    </xf>
    <xf numFmtId="0" fontId="2" fillId="0" borderId="0" xfId="1" applyAlignment="1">
      <alignment horizontal="left" vertical="center"/>
    </xf>
    <xf numFmtId="1" fontId="3" fillId="0" borderId="1" xfId="2" applyNumberFormat="1" applyFont="1" applyBorder="1" applyAlignment="1">
      <alignment horizontal="center" vertical="center" wrapText="1"/>
    </xf>
    <xf numFmtId="0" fontId="2" fillId="0" borderId="0" xfId="1" applyAlignment="1">
      <alignment horizontal="center" vertical="center" wrapText="1"/>
    </xf>
    <xf numFmtId="1" fontId="3" fillId="0" borderId="1" xfId="2" applyNumberFormat="1" applyFont="1" applyBorder="1" applyAlignment="1">
      <alignment horizontal="left" vertical="center" wrapText="1"/>
    </xf>
    <xf numFmtId="166" fontId="3" fillId="5" borderId="1" xfId="2" applyNumberFormat="1" applyFont="1" applyFill="1" applyBorder="1" applyAlignment="1">
      <alignment horizontal="center" vertical="center" wrapText="1"/>
    </xf>
    <xf numFmtId="0" fontId="3" fillId="5" borderId="1" xfId="2" applyFont="1" applyFill="1" applyBorder="1" applyAlignment="1">
      <alignment horizontal="left" vertical="center" wrapText="1"/>
    </xf>
    <xf numFmtId="1" fontId="3" fillId="5" borderId="1" xfId="2" applyNumberFormat="1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left" vertical="center" wrapText="1"/>
    </xf>
    <xf numFmtId="0" fontId="1" fillId="3" borderId="0" xfId="0" applyFont="1" applyFill="1" applyAlignment="1">
      <alignment horizontal="left" vertical="center" wrapText="1"/>
    </xf>
    <xf numFmtId="0" fontId="1" fillId="3" borderId="8" xfId="0" applyFont="1" applyFill="1" applyBorder="1" applyAlignment="1">
      <alignment horizontal="left" vertical="center" wrapText="1"/>
    </xf>
    <xf numFmtId="0" fontId="5" fillId="2" borderId="3" xfId="1" applyFont="1" applyFill="1" applyBorder="1" applyAlignment="1">
      <alignment horizontal="center" vertical="center"/>
    </xf>
    <xf numFmtId="0" fontId="5" fillId="2" borderId="4" xfId="1" applyFont="1" applyFill="1" applyBorder="1" applyAlignment="1">
      <alignment horizontal="center" vertical="center"/>
    </xf>
    <xf numFmtId="0" fontId="5" fillId="2" borderId="5" xfId="1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</cellXfs>
  <cellStyles count="4">
    <cellStyle name="Excel Built-in Normal" xfId="2" xr:uid="{00000000-0005-0000-0000-000000000000}"/>
    <cellStyle name="Moeda" xfId="3" builtinId="4"/>
    <cellStyle name="Normal" xfId="0" builtinId="0"/>
    <cellStyle name="Normal 2" xfId="1" xr:uid="{00000000-0005-0000-0000-000003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609"/>
  <sheetViews>
    <sheetView showGridLines="0" tabSelected="1" zoomScale="90" zoomScaleNormal="90" workbookViewId="0">
      <pane ySplit="3" topLeftCell="A4" activePane="bottomLeft" state="frozen"/>
      <selection pane="bottomLeft" activeCell="A4" sqref="A4"/>
    </sheetView>
  </sheetViews>
  <sheetFormatPr defaultColWidth="9.109375" defaultRowHeight="30" customHeight="1" x14ac:dyDescent="0.3"/>
  <cols>
    <col min="1" max="1" width="15.6640625" style="31" customWidth="1"/>
    <col min="2" max="2" width="15.6640625" style="32" customWidth="1"/>
    <col min="3" max="3" width="20.6640625" style="29" customWidth="1"/>
    <col min="4" max="4" width="60.6640625" style="33" customWidth="1"/>
    <col min="5" max="5" width="70.6640625" style="33" customWidth="1"/>
    <col min="6" max="6" width="20.6640625" style="33" customWidth="1"/>
    <col min="7" max="7" width="30.6640625" style="33" customWidth="1"/>
    <col min="8" max="8" width="15.6640625" style="43" customWidth="1"/>
    <col min="9" max="9" width="50.6640625" style="33" customWidth="1"/>
    <col min="10" max="10" width="15.77734375" style="43" customWidth="1"/>
    <col min="11" max="11" width="30.6640625" style="43" customWidth="1"/>
    <col min="12" max="13" width="15.77734375" style="43" customWidth="1"/>
    <col min="14" max="16" width="30.6640625" style="33" customWidth="1"/>
    <col min="17" max="17" width="40.6640625" style="33" customWidth="1"/>
    <col min="18" max="18" width="30.6640625" style="33" customWidth="1"/>
    <col min="19" max="20" width="20.77734375" style="29" customWidth="1"/>
    <col min="21" max="23" width="20.6640625" style="29" customWidth="1"/>
    <col min="24" max="16384" width="9.109375" style="29"/>
  </cols>
  <sheetData>
    <row r="1" spans="1:23" ht="18" customHeight="1" x14ac:dyDescent="0.3">
      <c r="A1" s="51" t="s">
        <v>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3"/>
    </row>
    <row r="2" spans="1:23" s="9" customFormat="1" ht="18" customHeight="1" x14ac:dyDescent="0.3">
      <c r="A2" s="54" t="s">
        <v>1</v>
      </c>
      <c r="B2" s="54"/>
      <c r="C2" s="54"/>
      <c r="D2" s="54" t="s">
        <v>2</v>
      </c>
      <c r="E2" s="54"/>
      <c r="F2" s="55" t="s">
        <v>3</v>
      </c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7"/>
      <c r="U2" s="55" t="s">
        <v>200</v>
      </c>
      <c r="V2" s="56"/>
      <c r="W2" s="56"/>
    </row>
    <row r="3" spans="1:23" s="9" customFormat="1" ht="26.4" x14ac:dyDescent="0.3">
      <c r="A3" s="36" t="s">
        <v>4</v>
      </c>
      <c r="B3" s="10" t="s">
        <v>5</v>
      </c>
      <c r="C3" s="10" t="s">
        <v>6</v>
      </c>
      <c r="D3" s="11" t="s">
        <v>7</v>
      </c>
      <c r="E3" s="11" t="s">
        <v>8</v>
      </c>
      <c r="F3" s="10" t="s">
        <v>9</v>
      </c>
      <c r="G3" s="11" t="s">
        <v>10</v>
      </c>
      <c r="H3" s="10" t="s">
        <v>11</v>
      </c>
      <c r="I3" s="11" t="s">
        <v>12</v>
      </c>
      <c r="J3" s="10" t="s">
        <v>11</v>
      </c>
      <c r="K3" s="11" t="s">
        <v>96</v>
      </c>
      <c r="L3" s="10" t="s">
        <v>11</v>
      </c>
      <c r="M3" s="10" t="s">
        <v>13</v>
      </c>
      <c r="N3" s="11" t="s">
        <v>14</v>
      </c>
      <c r="O3" s="11" t="s">
        <v>15</v>
      </c>
      <c r="P3" s="10" t="s">
        <v>16</v>
      </c>
      <c r="Q3" s="10" t="s">
        <v>17</v>
      </c>
      <c r="R3" s="10" t="s">
        <v>18</v>
      </c>
      <c r="S3" s="10" t="s">
        <v>19</v>
      </c>
      <c r="T3" s="10" t="s">
        <v>20</v>
      </c>
      <c r="U3" s="10" t="s">
        <v>21</v>
      </c>
      <c r="V3" s="10" t="s">
        <v>22</v>
      </c>
      <c r="W3" s="10" t="s">
        <v>23</v>
      </c>
    </row>
    <row r="4" spans="1:23" ht="30" customHeight="1" x14ac:dyDescent="0.3">
      <c r="A4" s="30">
        <v>1</v>
      </c>
      <c r="B4" s="6" t="s">
        <v>99</v>
      </c>
      <c r="C4" s="6" t="s">
        <v>100</v>
      </c>
      <c r="D4" s="1" t="s">
        <v>101</v>
      </c>
      <c r="E4" s="8" t="s">
        <v>102</v>
      </c>
      <c r="F4" s="42">
        <v>1000</v>
      </c>
      <c r="G4" s="44"/>
      <c r="H4" s="42">
        <f>IF(G4="Circuito Metroethernet",10,IF(G4="Circuito Metroethernet com 5G FWA", 5, IF(G4="Porta IP com túnel GRE",1,0)))</f>
        <v>0</v>
      </c>
      <c r="I4" s="34"/>
      <c r="J4" s="45">
        <f>IF(I4="Fibra óptica", 10,IF(I4="Fibra óptica + Enlace de rádio de frequência licenciada",8,IF(I4="Fibra óptica + Rede móvel 4G/5G",6,IF(I4="Enlace de rádio de frequência licenciada",5,IF(I4="Fibra óptica + Satélite",3,IF(I4="Enlace de rádio de frequência licenciada + Satélite",2,IF(I4="Satélite",1,0)))))))</f>
        <v>0</v>
      </c>
      <c r="K4" s="46"/>
      <c r="L4" s="47">
        <f>IF(K4="Sim, em ambas as pontas",5,IF(K4="Sim, apenas na ponta do PoP",3,IF(K4="Sim, apenas na ponta do Campus",2,IF(K4="Não",1,0))))</f>
        <v>0</v>
      </c>
      <c r="M4" s="47">
        <f>SUM(H4,J4,L4)</f>
        <v>0</v>
      </c>
      <c r="N4" s="34"/>
      <c r="O4" s="34"/>
      <c r="P4" s="39"/>
      <c r="Q4" s="40"/>
      <c r="R4" s="39"/>
      <c r="S4" s="40"/>
      <c r="T4" s="40"/>
      <c r="U4" s="35">
        <v>0</v>
      </c>
      <c r="V4" s="35">
        <v>0</v>
      </c>
      <c r="W4" s="34">
        <f>(U4*24)+V4</f>
        <v>0</v>
      </c>
    </row>
    <row r="5" spans="1:23" ht="30" customHeight="1" x14ac:dyDescent="0.3">
      <c r="A5" s="30">
        <v>2</v>
      </c>
      <c r="B5" s="6" t="s">
        <v>99</v>
      </c>
      <c r="C5" s="6" t="s">
        <v>100</v>
      </c>
      <c r="D5" s="1" t="s">
        <v>101</v>
      </c>
      <c r="E5" s="8" t="s">
        <v>103</v>
      </c>
      <c r="F5" s="42">
        <v>1000</v>
      </c>
      <c r="G5" s="44"/>
      <c r="H5" s="42">
        <f t="shared" ref="H5:H65" si="0">IF(G5="Circuito Metroethernet",10,IF(G5="Circuito Metroethernet com 5G FWA", 5, IF(G5="Porta IP com túnel GRE",1,0)))</f>
        <v>0</v>
      </c>
      <c r="I5" s="34"/>
      <c r="J5" s="45">
        <f t="shared" ref="J5:J65" si="1">IF(I5="Fibra óptica", 10,IF(I5="Fibra óptica + Enlace de rádio de frequência licenciada",8,IF(I5="Fibra óptica + Rede móvel 4G/5G",6,IF(I5="Enlace de rádio de frequência licenciada",5,IF(I5="Fibra óptica + Satélite",3,IF(I5="Enlace de rádio de frequência licenciada + Satélite",2,IF(I5="Satélite",1,0)))))))</f>
        <v>0</v>
      </c>
      <c r="K5" s="46"/>
      <c r="L5" s="47">
        <f t="shared" ref="L5:L65" si="2">IF(K5="Sim, em ambas as pontas",5,IF(K5="Sim, apenas na ponta do PoP",3,IF(K5="Sim, apenas na ponta do Campus",2,IF(K5="Não",1,0))))</f>
        <v>0</v>
      </c>
      <c r="M5" s="47">
        <f t="shared" ref="M5:M65" si="3">SUM(H5,J5,L5)</f>
        <v>0</v>
      </c>
      <c r="N5" s="34"/>
      <c r="O5" s="34"/>
      <c r="P5" s="39"/>
      <c r="Q5" s="40"/>
      <c r="R5" s="39"/>
      <c r="S5" s="40"/>
      <c r="T5" s="40"/>
      <c r="U5" s="35">
        <v>0</v>
      </c>
      <c r="V5" s="35">
        <v>0</v>
      </c>
      <c r="W5" s="34">
        <f t="shared" ref="W5:W65" si="4">(U5*24)+V5</f>
        <v>0</v>
      </c>
    </row>
    <row r="6" spans="1:23" ht="30" customHeight="1" x14ac:dyDescent="0.3">
      <c r="A6" s="30">
        <v>3</v>
      </c>
      <c r="B6" s="6" t="s">
        <v>104</v>
      </c>
      <c r="C6" s="6" t="s">
        <v>105</v>
      </c>
      <c r="D6" s="1" t="s">
        <v>106</v>
      </c>
      <c r="E6" s="8" t="s">
        <v>107</v>
      </c>
      <c r="F6" s="42">
        <v>10000</v>
      </c>
      <c r="G6" s="44"/>
      <c r="H6" s="42">
        <f t="shared" si="0"/>
        <v>0</v>
      </c>
      <c r="I6" s="34"/>
      <c r="J6" s="45">
        <f t="shared" si="1"/>
        <v>0</v>
      </c>
      <c r="K6" s="46"/>
      <c r="L6" s="47">
        <f t="shared" si="2"/>
        <v>0</v>
      </c>
      <c r="M6" s="47">
        <f t="shared" si="3"/>
        <v>0</v>
      </c>
      <c r="N6" s="34"/>
      <c r="O6" s="34"/>
      <c r="P6" s="39"/>
      <c r="Q6" s="40"/>
      <c r="R6" s="39"/>
      <c r="S6" s="40"/>
      <c r="T6" s="40"/>
      <c r="U6" s="35">
        <v>0</v>
      </c>
      <c r="V6" s="35">
        <v>0</v>
      </c>
      <c r="W6" s="34">
        <f t="shared" si="4"/>
        <v>0</v>
      </c>
    </row>
    <row r="7" spans="1:23" ht="30" customHeight="1" x14ac:dyDescent="0.3">
      <c r="A7" s="30">
        <v>4</v>
      </c>
      <c r="B7" s="6" t="s">
        <v>104</v>
      </c>
      <c r="C7" s="6" t="s">
        <v>105</v>
      </c>
      <c r="D7" s="1" t="s">
        <v>106</v>
      </c>
      <c r="E7" s="8" t="s">
        <v>108</v>
      </c>
      <c r="F7" s="42">
        <v>1000</v>
      </c>
      <c r="G7" s="44"/>
      <c r="H7" s="42">
        <f t="shared" si="0"/>
        <v>0</v>
      </c>
      <c r="I7" s="34"/>
      <c r="J7" s="45">
        <f t="shared" si="1"/>
        <v>0</v>
      </c>
      <c r="K7" s="46"/>
      <c r="L7" s="47">
        <f t="shared" si="2"/>
        <v>0</v>
      </c>
      <c r="M7" s="47">
        <f t="shared" si="3"/>
        <v>0</v>
      </c>
      <c r="N7" s="34"/>
      <c r="O7" s="34"/>
      <c r="P7" s="39"/>
      <c r="Q7" s="40"/>
      <c r="R7" s="39"/>
      <c r="S7" s="40"/>
      <c r="T7" s="40"/>
      <c r="U7" s="35">
        <v>0</v>
      </c>
      <c r="V7" s="35">
        <v>0</v>
      </c>
      <c r="W7" s="34">
        <f t="shared" si="4"/>
        <v>0</v>
      </c>
    </row>
    <row r="8" spans="1:23" ht="30" customHeight="1" x14ac:dyDescent="0.3">
      <c r="A8" s="30">
        <v>5</v>
      </c>
      <c r="B8" s="6" t="s">
        <v>104</v>
      </c>
      <c r="C8" s="6" t="s">
        <v>105</v>
      </c>
      <c r="D8" s="1" t="s">
        <v>106</v>
      </c>
      <c r="E8" s="8" t="s">
        <v>109</v>
      </c>
      <c r="F8" s="42">
        <v>1000</v>
      </c>
      <c r="G8" s="44"/>
      <c r="H8" s="42">
        <f t="shared" si="0"/>
        <v>0</v>
      </c>
      <c r="I8" s="34"/>
      <c r="J8" s="45">
        <f t="shared" si="1"/>
        <v>0</v>
      </c>
      <c r="K8" s="46"/>
      <c r="L8" s="47">
        <f t="shared" si="2"/>
        <v>0</v>
      </c>
      <c r="M8" s="47">
        <f t="shared" si="3"/>
        <v>0</v>
      </c>
      <c r="N8" s="34"/>
      <c r="O8" s="34"/>
      <c r="P8" s="39"/>
      <c r="Q8" s="40"/>
      <c r="R8" s="39"/>
      <c r="S8" s="40"/>
      <c r="T8" s="40"/>
      <c r="U8" s="35">
        <v>0</v>
      </c>
      <c r="V8" s="35">
        <v>0</v>
      </c>
      <c r="W8" s="34">
        <f t="shared" si="4"/>
        <v>0</v>
      </c>
    </row>
    <row r="9" spans="1:23" ht="30" customHeight="1" x14ac:dyDescent="0.3">
      <c r="A9" s="30">
        <v>6</v>
      </c>
      <c r="B9" s="6" t="s">
        <v>104</v>
      </c>
      <c r="C9" s="6" t="s">
        <v>105</v>
      </c>
      <c r="D9" s="1" t="s">
        <v>106</v>
      </c>
      <c r="E9" s="8" t="s">
        <v>110</v>
      </c>
      <c r="F9" s="42">
        <v>1000</v>
      </c>
      <c r="G9" s="44"/>
      <c r="H9" s="42">
        <f t="shared" si="0"/>
        <v>0</v>
      </c>
      <c r="I9" s="34"/>
      <c r="J9" s="45">
        <f t="shared" si="1"/>
        <v>0</v>
      </c>
      <c r="K9" s="46"/>
      <c r="L9" s="47">
        <f t="shared" si="2"/>
        <v>0</v>
      </c>
      <c r="M9" s="47">
        <f t="shared" si="3"/>
        <v>0</v>
      </c>
      <c r="N9" s="34"/>
      <c r="O9" s="34"/>
      <c r="P9" s="39"/>
      <c r="Q9" s="40"/>
      <c r="R9" s="39"/>
      <c r="S9" s="40"/>
      <c r="T9" s="40"/>
      <c r="U9" s="35">
        <v>0</v>
      </c>
      <c r="V9" s="35">
        <v>0</v>
      </c>
      <c r="W9" s="34">
        <f t="shared" si="4"/>
        <v>0</v>
      </c>
    </row>
    <row r="10" spans="1:23" ht="30" customHeight="1" x14ac:dyDescent="0.3">
      <c r="A10" s="30">
        <v>7</v>
      </c>
      <c r="B10" s="6" t="s">
        <v>104</v>
      </c>
      <c r="C10" s="6" t="s">
        <v>105</v>
      </c>
      <c r="D10" s="1" t="s">
        <v>111</v>
      </c>
      <c r="E10" s="8" t="s">
        <v>112</v>
      </c>
      <c r="F10" s="42">
        <v>1000</v>
      </c>
      <c r="G10" s="44"/>
      <c r="H10" s="42">
        <f t="shared" si="0"/>
        <v>0</v>
      </c>
      <c r="I10" s="34"/>
      <c r="J10" s="45">
        <f t="shared" si="1"/>
        <v>0</v>
      </c>
      <c r="K10" s="46"/>
      <c r="L10" s="47">
        <f t="shared" si="2"/>
        <v>0</v>
      </c>
      <c r="M10" s="47">
        <f t="shared" si="3"/>
        <v>0</v>
      </c>
      <c r="N10" s="34"/>
      <c r="O10" s="34"/>
      <c r="P10" s="39"/>
      <c r="Q10" s="40"/>
      <c r="R10" s="39"/>
      <c r="S10" s="40"/>
      <c r="T10" s="40"/>
      <c r="U10" s="35">
        <v>0</v>
      </c>
      <c r="V10" s="35">
        <v>0</v>
      </c>
      <c r="W10" s="34">
        <f t="shared" si="4"/>
        <v>0</v>
      </c>
    </row>
    <row r="11" spans="1:23" ht="30" customHeight="1" x14ac:dyDescent="0.3">
      <c r="A11" s="30">
        <v>8</v>
      </c>
      <c r="B11" s="6" t="s">
        <v>104</v>
      </c>
      <c r="C11" s="6" t="s">
        <v>105</v>
      </c>
      <c r="D11" s="1" t="s">
        <v>113</v>
      </c>
      <c r="E11" s="8" t="s">
        <v>114</v>
      </c>
      <c r="F11" s="42">
        <v>1000</v>
      </c>
      <c r="G11" s="44"/>
      <c r="H11" s="42">
        <f t="shared" si="0"/>
        <v>0</v>
      </c>
      <c r="I11" s="34"/>
      <c r="J11" s="45">
        <f t="shared" si="1"/>
        <v>0</v>
      </c>
      <c r="K11" s="46"/>
      <c r="L11" s="47">
        <f t="shared" si="2"/>
        <v>0</v>
      </c>
      <c r="M11" s="47">
        <f t="shared" si="3"/>
        <v>0</v>
      </c>
      <c r="N11" s="34"/>
      <c r="O11" s="34"/>
      <c r="P11" s="39"/>
      <c r="Q11" s="40"/>
      <c r="R11" s="39"/>
      <c r="S11" s="40"/>
      <c r="T11" s="40"/>
      <c r="U11" s="35">
        <v>0</v>
      </c>
      <c r="V11" s="35">
        <v>0</v>
      </c>
      <c r="W11" s="34">
        <f t="shared" si="4"/>
        <v>0</v>
      </c>
    </row>
    <row r="12" spans="1:23" ht="30" customHeight="1" x14ac:dyDescent="0.3">
      <c r="A12" s="30">
        <v>9</v>
      </c>
      <c r="B12" s="6" t="s">
        <v>104</v>
      </c>
      <c r="C12" s="6" t="s">
        <v>105</v>
      </c>
      <c r="D12" s="1" t="s">
        <v>115</v>
      </c>
      <c r="E12" s="8" t="s">
        <v>116</v>
      </c>
      <c r="F12" s="42">
        <v>1000</v>
      </c>
      <c r="G12" s="44"/>
      <c r="H12" s="42">
        <f t="shared" si="0"/>
        <v>0</v>
      </c>
      <c r="I12" s="34"/>
      <c r="J12" s="45">
        <f t="shared" si="1"/>
        <v>0</v>
      </c>
      <c r="K12" s="46"/>
      <c r="L12" s="47">
        <f t="shared" si="2"/>
        <v>0</v>
      </c>
      <c r="M12" s="47">
        <f t="shared" si="3"/>
        <v>0</v>
      </c>
      <c r="N12" s="34"/>
      <c r="O12" s="34"/>
      <c r="P12" s="39"/>
      <c r="Q12" s="40"/>
      <c r="R12" s="39"/>
      <c r="S12" s="40"/>
      <c r="T12" s="40"/>
      <c r="U12" s="35">
        <v>0</v>
      </c>
      <c r="V12" s="35">
        <v>0</v>
      </c>
      <c r="W12" s="34">
        <f t="shared" si="4"/>
        <v>0</v>
      </c>
    </row>
    <row r="13" spans="1:23" ht="30" customHeight="1" x14ac:dyDescent="0.3">
      <c r="A13" s="30">
        <v>10</v>
      </c>
      <c r="B13" s="6" t="s">
        <v>104</v>
      </c>
      <c r="C13" s="6" t="s">
        <v>105</v>
      </c>
      <c r="D13" s="1" t="s">
        <v>117</v>
      </c>
      <c r="E13" s="8" t="s">
        <v>118</v>
      </c>
      <c r="F13" s="42">
        <v>1000</v>
      </c>
      <c r="G13" s="44"/>
      <c r="H13" s="42">
        <f t="shared" si="0"/>
        <v>0</v>
      </c>
      <c r="I13" s="34"/>
      <c r="J13" s="45">
        <f t="shared" si="1"/>
        <v>0</v>
      </c>
      <c r="K13" s="46"/>
      <c r="L13" s="47">
        <f t="shared" si="2"/>
        <v>0</v>
      </c>
      <c r="M13" s="47">
        <f t="shared" si="3"/>
        <v>0</v>
      </c>
      <c r="N13" s="34"/>
      <c r="O13" s="34"/>
      <c r="P13" s="39"/>
      <c r="Q13" s="40"/>
      <c r="R13" s="39"/>
      <c r="S13" s="40"/>
      <c r="T13" s="40"/>
      <c r="U13" s="35">
        <v>0</v>
      </c>
      <c r="V13" s="35">
        <v>0</v>
      </c>
      <c r="W13" s="34">
        <f t="shared" si="4"/>
        <v>0</v>
      </c>
    </row>
    <row r="14" spans="1:23" ht="30" customHeight="1" x14ac:dyDescent="0.3">
      <c r="A14" s="30">
        <v>11</v>
      </c>
      <c r="B14" s="6" t="s">
        <v>104</v>
      </c>
      <c r="C14" s="6" t="s">
        <v>105</v>
      </c>
      <c r="D14" s="1" t="s">
        <v>119</v>
      </c>
      <c r="E14" s="8" t="s">
        <v>120</v>
      </c>
      <c r="F14" s="42">
        <v>2000</v>
      </c>
      <c r="G14" s="44"/>
      <c r="H14" s="42">
        <f t="shared" si="0"/>
        <v>0</v>
      </c>
      <c r="I14" s="34"/>
      <c r="J14" s="45">
        <f t="shared" si="1"/>
        <v>0</v>
      </c>
      <c r="K14" s="46"/>
      <c r="L14" s="47">
        <f t="shared" si="2"/>
        <v>0</v>
      </c>
      <c r="M14" s="47">
        <f t="shared" si="3"/>
        <v>0</v>
      </c>
      <c r="N14" s="34"/>
      <c r="O14" s="34"/>
      <c r="P14" s="39"/>
      <c r="Q14" s="40"/>
      <c r="R14" s="39"/>
      <c r="S14" s="40"/>
      <c r="T14" s="40"/>
      <c r="U14" s="35">
        <v>0</v>
      </c>
      <c r="V14" s="35">
        <v>0</v>
      </c>
      <c r="W14" s="34">
        <f t="shared" si="4"/>
        <v>0</v>
      </c>
    </row>
    <row r="15" spans="1:23" ht="30" customHeight="1" x14ac:dyDescent="0.3">
      <c r="A15" s="30">
        <v>12</v>
      </c>
      <c r="B15" s="6" t="s">
        <v>121</v>
      </c>
      <c r="C15" s="6" t="s">
        <v>122</v>
      </c>
      <c r="D15" s="1" t="s">
        <v>123</v>
      </c>
      <c r="E15" s="8" t="s">
        <v>124</v>
      </c>
      <c r="F15" s="42">
        <v>1000</v>
      </c>
      <c r="G15" s="44"/>
      <c r="H15" s="42">
        <f t="shared" si="0"/>
        <v>0</v>
      </c>
      <c r="I15" s="34"/>
      <c r="J15" s="45">
        <f t="shared" si="1"/>
        <v>0</v>
      </c>
      <c r="K15" s="46"/>
      <c r="L15" s="47">
        <f t="shared" si="2"/>
        <v>0</v>
      </c>
      <c r="M15" s="47">
        <f t="shared" si="3"/>
        <v>0</v>
      </c>
      <c r="N15" s="34"/>
      <c r="O15" s="34"/>
      <c r="P15" s="39"/>
      <c r="Q15" s="40"/>
      <c r="R15" s="39"/>
      <c r="S15" s="40"/>
      <c r="T15" s="40"/>
      <c r="U15" s="35">
        <v>0</v>
      </c>
      <c r="V15" s="35">
        <v>0</v>
      </c>
      <c r="W15" s="34">
        <f t="shared" si="4"/>
        <v>0</v>
      </c>
    </row>
    <row r="16" spans="1:23" ht="30" customHeight="1" x14ac:dyDescent="0.3">
      <c r="A16" s="30">
        <v>13</v>
      </c>
      <c r="B16" s="6" t="s">
        <v>121</v>
      </c>
      <c r="C16" s="6" t="s">
        <v>122</v>
      </c>
      <c r="D16" s="1" t="s">
        <v>123</v>
      </c>
      <c r="E16" s="8" t="s">
        <v>125</v>
      </c>
      <c r="F16" s="42">
        <v>1000</v>
      </c>
      <c r="G16" s="44"/>
      <c r="H16" s="42">
        <f t="shared" si="0"/>
        <v>0</v>
      </c>
      <c r="I16" s="34"/>
      <c r="J16" s="45">
        <f t="shared" si="1"/>
        <v>0</v>
      </c>
      <c r="K16" s="46"/>
      <c r="L16" s="47">
        <f t="shared" si="2"/>
        <v>0</v>
      </c>
      <c r="M16" s="47">
        <f t="shared" si="3"/>
        <v>0</v>
      </c>
      <c r="N16" s="34"/>
      <c r="O16" s="34"/>
      <c r="P16" s="39"/>
      <c r="Q16" s="40"/>
      <c r="R16" s="39"/>
      <c r="S16" s="40"/>
      <c r="T16" s="40"/>
      <c r="U16" s="35">
        <v>0</v>
      </c>
      <c r="V16" s="35">
        <v>0</v>
      </c>
      <c r="W16" s="34">
        <f t="shared" si="4"/>
        <v>0</v>
      </c>
    </row>
    <row r="17" spans="1:23" ht="30" customHeight="1" x14ac:dyDescent="0.3">
      <c r="A17" s="30">
        <v>14</v>
      </c>
      <c r="B17" s="6" t="s">
        <v>121</v>
      </c>
      <c r="C17" s="6" t="s">
        <v>122</v>
      </c>
      <c r="D17" s="1" t="s">
        <v>113</v>
      </c>
      <c r="E17" s="8" t="s">
        <v>126</v>
      </c>
      <c r="F17" s="42">
        <v>1000</v>
      </c>
      <c r="G17" s="44"/>
      <c r="H17" s="42">
        <f t="shared" si="0"/>
        <v>0</v>
      </c>
      <c r="I17" s="34"/>
      <c r="J17" s="45">
        <f t="shared" si="1"/>
        <v>0</v>
      </c>
      <c r="K17" s="46"/>
      <c r="L17" s="47">
        <f t="shared" si="2"/>
        <v>0</v>
      </c>
      <c r="M17" s="47">
        <f t="shared" si="3"/>
        <v>0</v>
      </c>
      <c r="N17" s="34"/>
      <c r="O17" s="34"/>
      <c r="P17" s="39"/>
      <c r="Q17" s="40"/>
      <c r="R17" s="39"/>
      <c r="S17" s="40"/>
      <c r="T17" s="40"/>
      <c r="U17" s="35">
        <v>0</v>
      </c>
      <c r="V17" s="35">
        <v>0</v>
      </c>
      <c r="W17" s="34">
        <f t="shared" si="4"/>
        <v>0</v>
      </c>
    </row>
    <row r="18" spans="1:23" ht="30" customHeight="1" x14ac:dyDescent="0.3">
      <c r="A18" s="30">
        <v>15</v>
      </c>
      <c r="B18" s="6" t="s">
        <v>127</v>
      </c>
      <c r="C18" s="6" t="s">
        <v>128</v>
      </c>
      <c r="D18" s="1" t="s">
        <v>129</v>
      </c>
      <c r="E18" s="8" t="s">
        <v>130</v>
      </c>
      <c r="F18" s="42">
        <v>1000</v>
      </c>
      <c r="G18" s="44"/>
      <c r="H18" s="42">
        <f t="shared" si="0"/>
        <v>0</v>
      </c>
      <c r="I18" s="34"/>
      <c r="J18" s="45">
        <f t="shared" si="1"/>
        <v>0</v>
      </c>
      <c r="K18" s="46"/>
      <c r="L18" s="47">
        <f t="shared" si="2"/>
        <v>0</v>
      </c>
      <c r="M18" s="47">
        <f t="shared" si="3"/>
        <v>0</v>
      </c>
      <c r="N18" s="34"/>
      <c r="O18" s="34"/>
      <c r="P18" s="39"/>
      <c r="Q18" s="40"/>
      <c r="R18" s="39"/>
      <c r="S18" s="40"/>
      <c r="T18" s="40"/>
      <c r="U18" s="35">
        <v>0</v>
      </c>
      <c r="V18" s="35">
        <v>0</v>
      </c>
      <c r="W18" s="34">
        <f t="shared" si="4"/>
        <v>0</v>
      </c>
    </row>
    <row r="19" spans="1:23" ht="30" customHeight="1" x14ac:dyDescent="0.3">
      <c r="A19" s="30">
        <v>16</v>
      </c>
      <c r="B19" s="6" t="s">
        <v>127</v>
      </c>
      <c r="C19" s="6" t="s">
        <v>128</v>
      </c>
      <c r="D19" s="1" t="s">
        <v>133</v>
      </c>
      <c r="E19" s="8" t="s">
        <v>131</v>
      </c>
      <c r="F19" s="42">
        <v>1000</v>
      </c>
      <c r="G19" s="44"/>
      <c r="H19" s="42">
        <f t="shared" si="0"/>
        <v>0</v>
      </c>
      <c r="I19" s="34"/>
      <c r="J19" s="45">
        <f t="shared" si="1"/>
        <v>0</v>
      </c>
      <c r="K19" s="46"/>
      <c r="L19" s="47">
        <f t="shared" si="2"/>
        <v>0</v>
      </c>
      <c r="M19" s="47">
        <f t="shared" si="3"/>
        <v>0</v>
      </c>
      <c r="N19" s="34"/>
      <c r="O19" s="34"/>
      <c r="P19" s="39"/>
      <c r="Q19" s="40"/>
      <c r="R19" s="39"/>
      <c r="S19" s="40"/>
      <c r="T19" s="40"/>
      <c r="U19" s="35">
        <v>0</v>
      </c>
      <c r="V19" s="35">
        <v>0</v>
      </c>
      <c r="W19" s="34">
        <f t="shared" si="4"/>
        <v>0</v>
      </c>
    </row>
    <row r="20" spans="1:23" ht="30" customHeight="1" x14ac:dyDescent="0.3">
      <c r="A20" s="30">
        <v>17</v>
      </c>
      <c r="B20" s="6" t="s">
        <v>127</v>
      </c>
      <c r="C20" s="6" t="s">
        <v>128</v>
      </c>
      <c r="D20" s="1" t="s">
        <v>133</v>
      </c>
      <c r="E20" s="8" t="s">
        <v>132</v>
      </c>
      <c r="F20" s="42">
        <v>1000</v>
      </c>
      <c r="G20" s="44"/>
      <c r="H20" s="42">
        <f t="shared" si="0"/>
        <v>0</v>
      </c>
      <c r="I20" s="34"/>
      <c r="J20" s="45">
        <f t="shared" si="1"/>
        <v>0</v>
      </c>
      <c r="K20" s="46"/>
      <c r="L20" s="47">
        <f t="shared" si="2"/>
        <v>0</v>
      </c>
      <c r="M20" s="47">
        <f t="shared" si="3"/>
        <v>0</v>
      </c>
      <c r="N20" s="34"/>
      <c r="O20" s="34"/>
      <c r="P20" s="39"/>
      <c r="Q20" s="40"/>
      <c r="R20" s="39"/>
      <c r="S20" s="40"/>
      <c r="T20" s="40"/>
      <c r="U20" s="35">
        <v>0</v>
      </c>
      <c r="V20" s="35">
        <v>0</v>
      </c>
      <c r="W20" s="34">
        <f t="shared" si="4"/>
        <v>0</v>
      </c>
    </row>
    <row r="21" spans="1:23" ht="30" customHeight="1" x14ac:dyDescent="0.3">
      <c r="A21" s="30">
        <v>18</v>
      </c>
      <c r="B21" s="6" t="s">
        <v>127</v>
      </c>
      <c r="C21" s="6" t="s">
        <v>128</v>
      </c>
      <c r="D21" s="1" t="s">
        <v>133</v>
      </c>
      <c r="E21" s="8" t="s">
        <v>134</v>
      </c>
      <c r="F21" s="42">
        <v>1000</v>
      </c>
      <c r="G21" s="44"/>
      <c r="H21" s="42">
        <f t="shared" si="0"/>
        <v>0</v>
      </c>
      <c r="I21" s="34"/>
      <c r="J21" s="45">
        <f t="shared" si="1"/>
        <v>0</v>
      </c>
      <c r="K21" s="46"/>
      <c r="L21" s="47">
        <f t="shared" si="2"/>
        <v>0</v>
      </c>
      <c r="M21" s="47">
        <f t="shared" si="3"/>
        <v>0</v>
      </c>
      <c r="N21" s="34"/>
      <c r="O21" s="34"/>
      <c r="P21" s="39"/>
      <c r="Q21" s="40"/>
      <c r="R21" s="39"/>
      <c r="S21" s="40"/>
      <c r="T21" s="40"/>
      <c r="U21" s="35">
        <v>0</v>
      </c>
      <c r="V21" s="35">
        <v>0</v>
      </c>
      <c r="W21" s="34">
        <f t="shared" si="4"/>
        <v>0</v>
      </c>
    </row>
    <row r="22" spans="1:23" ht="30" customHeight="1" x14ac:dyDescent="0.3">
      <c r="A22" s="30">
        <v>19</v>
      </c>
      <c r="B22" s="6" t="s">
        <v>127</v>
      </c>
      <c r="C22" s="6" t="s">
        <v>128</v>
      </c>
      <c r="D22" s="1" t="s">
        <v>133</v>
      </c>
      <c r="E22" s="8" t="s">
        <v>135</v>
      </c>
      <c r="F22" s="42">
        <v>1000</v>
      </c>
      <c r="G22" s="44"/>
      <c r="H22" s="42">
        <f t="shared" si="0"/>
        <v>0</v>
      </c>
      <c r="I22" s="34"/>
      <c r="J22" s="45">
        <f t="shared" si="1"/>
        <v>0</v>
      </c>
      <c r="K22" s="46"/>
      <c r="L22" s="47">
        <f t="shared" si="2"/>
        <v>0</v>
      </c>
      <c r="M22" s="47">
        <f t="shared" si="3"/>
        <v>0</v>
      </c>
      <c r="N22" s="34"/>
      <c r="O22" s="34"/>
      <c r="P22" s="39"/>
      <c r="Q22" s="40"/>
      <c r="R22" s="39"/>
      <c r="S22" s="40"/>
      <c r="T22" s="40"/>
      <c r="U22" s="35">
        <v>0</v>
      </c>
      <c r="V22" s="35">
        <v>0</v>
      </c>
      <c r="W22" s="34">
        <f t="shared" si="4"/>
        <v>0</v>
      </c>
    </row>
    <row r="23" spans="1:23" ht="30" customHeight="1" x14ac:dyDescent="0.3">
      <c r="A23" s="30">
        <v>20</v>
      </c>
      <c r="B23" s="6" t="s">
        <v>127</v>
      </c>
      <c r="C23" s="6" t="s">
        <v>128</v>
      </c>
      <c r="D23" s="1" t="s">
        <v>133</v>
      </c>
      <c r="E23" s="8" t="s">
        <v>136</v>
      </c>
      <c r="F23" s="42">
        <v>1000</v>
      </c>
      <c r="G23" s="44"/>
      <c r="H23" s="42">
        <f t="shared" si="0"/>
        <v>0</v>
      </c>
      <c r="I23" s="34"/>
      <c r="J23" s="45">
        <f t="shared" si="1"/>
        <v>0</v>
      </c>
      <c r="K23" s="46"/>
      <c r="L23" s="47">
        <f t="shared" si="2"/>
        <v>0</v>
      </c>
      <c r="M23" s="47">
        <f t="shared" si="3"/>
        <v>0</v>
      </c>
      <c r="N23" s="34"/>
      <c r="O23" s="34"/>
      <c r="P23" s="39"/>
      <c r="Q23" s="40"/>
      <c r="R23" s="39"/>
      <c r="S23" s="40"/>
      <c r="T23" s="40"/>
      <c r="U23" s="35">
        <v>0</v>
      </c>
      <c r="V23" s="35">
        <v>0</v>
      </c>
      <c r="W23" s="34">
        <f t="shared" si="4"/>
        <v>0</v>
      </c>
    </row>
    <row r="24" spans="1:23" ht="30" customHeight="1" x14ac:dyDescent="0.3">
      <c r="A24" s="30">
        <v>21</v>
      </c>
      <c r="B24" s="6" t="s">
        <v>127</v>
      </c>
      <c r="C24" s="6" t="s">
        <v>128</v>
      </c>
      <c r="D24" s="1" t="s">
        <v>133</v>
      </c>
      <c r="E24" s="8" t="s">
        <v>137</v>
      </c>
      <c r="F24" s="42">
        <v>1000</v>
      </c>
      <c r="G24" s="44"/>
      <c r="H24" s="42">
        <f t="shared" si="0"/>
        <v>0</v>
      </c>
      <c r="I24" s="34"/>
      <c r="J24" s="45">
        <f t="shared" si="1"/>
        <v>0</v>
      </c>
      <c r="K24" s="46"/>
      <c r="L24" s="47">
        <f t="shared" si="2"/>
        <v>0</v>
      </c>
      <c r="M24" s="47">
        <f t="shared" si="3"/>
        <v>0</v>
      </c>
      <c r="N24" s="34"/>
      <c r="O24" s="34"/>
      <c r="P24" s="39"/>
      <c r="Q24" s="40"/>
      <c r="R24" s="39"/>
      <c r="S24" s="40"/>
      <c r="T24" s="40"/>
      <c r="U24" s="35">
        <v>0</v>
      </c>
      <c r="V24" s="35">
        <v>0</v>
      </c>
      <c r="W24" s="34">
        <f t="shared" si="4"/>
        <v>0</v>
      </c>
    </row>
    <row r="25" spans="1:23" ht="30" customHeight="1" x14ac:dyDescent="0.3">
      <c r="A25" s="30">
        <v>22</v>
      </c>
      <c r="B25" s="6" t="s">
        <v>127</v>
      </c>
      <c r="C25" s="6" t="s">
        <v>128</v>
      </c>
      <c r="D25" s="1" t="s">
        <v>133</v>
      </c>
      <c r="E25" s="8" t="s">
        <v>138</v>
      </c>
      <c r="F25" s="42">
        <v>1000</v>
      </c>
      <c r="G25" s="44"/>
      <c r="H25" s="42">
        <f t="shared" si="0"/>
        <v>0</v>
      </c>
      <c r="I25" s="34"/>
      <c r="J25" s="45">
        <f t="shared" si="1"/>
        <v>0</v>
      </c>
      <c r="K25" s="46"/>
      <c r="L25" s="47">
        <f t="shared" si="2"/>
        <v>0</v>
      </c>
      <c r="M25" s="47">
        <f t="shared" si="3"/>
        <v>0</v>
      </c>
      <c r="N25" s="34"/>
      <c r="O25" s="34"/>
      <c r="P25" s="39"/>
      <c r="Q25" s="40"/>
      <c r="R25" s="39"/>
      <c r="S25" s="40"/>
      <c r="T25" s="40"/>
      <c r="U25" s="35">
        <v>0</v>
      </c>
      <c r="V25" s="35">
        <v>0</v>
      </c>
      <c r="W25" s="34">
        <f t="shared" si="4"/>
        <v>0</v>
      </c>
    </row>
    <row r="26" spans="1:23" ht="30" customHeight="1" x14ac:dyDescent="0.3">
      <c r="A26" s="30">
        <v>23</v>
      </c>
      <c r="B26" s="6" t="s">
        <v>127</v>
      </c>
      <c r="C26" s="6" t="s">
        <v>128</v>
      </c>
      <c r="D26" s="1" t="s">
        <v>133</v>
      </c>
      <c r="E26" s="8" t="s">
        <v>139</v>
      </c>
      <c r="F26" s="42">
        <v>1000</v>
      </c>
      <c r="G26" s="44"/>
      <c r="H26" s="42">
        <f t="shared" si="0"/>
        <v>0</v>
      </c>
      <c r="I26" s="34"/>
      <c r="J26" s="45">
        <f t="shared" si="1"/>
        <v>0</v>
      </c>
      <c r="K26" s="46"/>
      <c r="L26" s="47">
        <f t="shared" si="2"/>
        <v>0</v>
      </c>
      <c r="M26" s="47">
        <f t="shared" si="3"/>
        <v>0</v>
      </c>
      <c r="N26" s="34"/>
      <c r="O26" s="34"/>
      <c r="P26" s="39"/>
      <c r="Q26" s="40"/>
      <c r="R26" s="39"/>
      <c r="S26" s="40"/>
      <c r="T26" s="40"/>
      <c r="U26" s="35">
        <v>0</v>
      </c>
      <c r="V26" s="35">
        <v>0</v>
      </c>
      <c r="W26" s="34">
        <f t="shared" si="4"/>
        <v>0</v>
      </c>
    </row>
    <row r="27" spans="1:23" ht="30" customHeight="1" x14ac:dyDescent="0.3">
      <c r="A27" s="30">
        <v>24</v>
      </c>
      <c r="B27" s="6" t="s">
        <v>127</v>
      </c>
      <c r="C27" s="6" t="s">
        <v>128</v>
      </c>
      <c r="D27" s="1" t="s">
        <v>133</v>
      </c>
      <c r="E27" s="8" t="s">
        <v>140</v>
      </c>
      <c r="F27" s="42">
        <v>1000</v>
      </c>
      <c r="G27" s="44"/>
      <c r="H27" s="42">
        <f t="shared" si="0"/>
        <v>0</v>
      </c>
      <c r="I27" s="34"/>
      <c r="J27" s="45">
        <f t="shared" si="1"/>
        <v>0</v>
      </c>
      <c r="K27" s="46"/>
      <c r="L27" s="47">
        <f t="shared" si="2"/>
        <v>0</v>
      </c>
      <c r="M27" s="47">
        <f t="shared" si="3"/>
        <v>0</v>
      </c>
      <c r="N27" s="34"/>
      <c r="O27" s="34"/>
      <c r="P27" s="39"/>
      <c r="Q27" s="40"/>
      <c r="R27" s="39"/>
      <c r="S27" s="40"/>
      <c r="T27" s="40"/>
      <c r="U27" s="35">
        <v>0</v>
      </c>
      <c r="V27" s="35">
        <v>0</v>
      </c>
      <c r="W27" s="34">
        <f t="shared" si="4"/>
        <v>0</v>
      </c>
    </row>
    <row r="28" spans="1:23" ht="30" customHeight="1" x14ac:dyDescent="0.3">
      <c r="A28" s="30">
        <v>25</v>
      </c>
      <c r="B28" s="6" t="s">
        <v>127</v>
      </c>
      <c r="C28" s="6" t="s">
        <v>128</v>
      </c>
      <c r="D28" s="1" t="s">
        <v>133</v>
      </c>
      <c r="E28" s="8" t="s">
        <v>141</v>
      </c>
      <c r="F28" s="42">
        <v>1000</v>
      </c>
      <c r="G28" s="44"/>
      <c r="H28" s="42">
        <f t="shared" si="0"/>
        <v>0</v>
      </c>
      <c r="I28" s="34"/>
      <c r="J28" s="45">
        <f t="shared" si="1"/>
        <v>0</v>
      </c>
      <c r="K28" s="46"/>
      <c r="L28" s="47">
        <f t="shared" si="2"/>
        <v>0</v>
      </c>
      <c r="M28" s="47">
        <f t="shared" si="3"/>
        <v>0</v>
      </c>
      <c r="N28" s="34"/>
      <c r="O28" s="34"/>
      <c r="P28" s="39"/>
      <c r="Q28" s="40"/>
      <c r="R28" s="39"/>
      <c r="S28" s="40"/>
      <c r="T28" s="40"/>
      <c r="U28" s="35">
        <v>0</v>
      </c>
      <c r="V28" s="35">
        <v>0</v>
      </c>
      <c r="W28" s="34">
        <f t="shared" si="4"/>
        <v>0</v>
      </c>
    </row>
    <row r="29" spans="1:23" ht="30" customHeight="1" x14ac:dyDescent="0.3">
      <c r="A29" s="30">
        <v>26</v>
      </c>
      <c r="B29" s="6" t="s">
        <v>127</v>
      </c>
      <c r="C29" s="6" t="s">
        <v>128</v>
      </c>
      <c r="D29" s="1" t="s">
        <v>133</v>
      </c>
      <c r="E29" s="8" t="s">
        <v>142</v>
      </c>
      <c r="F29" s="42">
        <v>1000</v>
      </c>
      <c r="G29" s="44"/>
      <c r="H29" s="42">
        <f t="shared" si="0"/>
        <v>0</v>
      </c>
      <c r="I29" s="34"/>
      <c r="J29" s="45">
        <f t="shared" si="1"/>
        <v>0</v>
      </c>
      <c r="K29" s="46"/>
      <c r="L29" s="47">
        <f t="shared" si="2"/>
        <v>0</v>
      </c>
      <c r="M29" s="47">
        <f t="shared" si="3"/>
        <v>0</v>
      </c>
      <c r="N29" s="34"/>
      <c r="O29" s="34"/>
      <c r="P29" s="39"/>
      <c r="Q29" s="40"/>
      <c r="R29" s="39"/>
      <c r="S29" s="40"/>
      <c r="T29" s="40"/>
      <c r="U29" s="35">
        <v>0</v>
      </c>
      <c r="V29" s="35">
        <v>0</v>
      </c>
      <c r="W29" s="34">
        <f t="shared" si="4"/>
        <v>0</v>
      </c>
    </row>
    <row r="30" spans="1:23" ht="30" customHeight="1" x14ac:dyDescent="0.3">
      <c r="A30" s="30">
        <v>27</v>
      </c>
      <c r="B30" s="6" t="s">
        <v>143</v>
      </c>
      <c r="C30" s="6" t="s">
        <v>144</v>
      </c>
      <c r="D30" s="1" t="s">
        <v>145</v>
      </c>
      <c r="E30" s="8" t="s">
        <v>146</v>
      </c>
      <c r="F30" s="42">
        <v>1000</v>
      </c>
      <c r="G30" s="44"/>
      <c r="H30" s="42">
        <f t="shared" si="0"/>
        <v>0</v>
      </c>
      <c r="I30" s="34"/>
      <c r="J30" s="45">
        <f t="shared" si="1"/>
        <v>0</v>
      </c>
      <c r="K30" s="46"/>
      <c r="L30" s="47">
        <f t="shared" si="2"/>
        <v>0</v>
      </c>
      <c r="M30" s="47">
        <f t="shared" si="3"/>
        <v>0</v>
      </c>
      <c r="N30" s="34"/>
      <c r="O30" s="34"/>
      <c r="P30" s="39"/>
      <c r="Q30" s="40"/>
      <c r="R30" s="39"/>
      <c r="S30" s="40"/>
      <c r="T30" s="40"/>
      <c r="U30" s="35">
        <v>0</v>
      </c>
      <c r="V30" s="35">
        <v>0</v>
      </c>
      <c r="W30" s="34">
        <f t="shared" si="4"/>
        <v>0</v>
      </c>
    </row>
    <row r="31" spans="1:23" ht="30" customHeight="1" x14ac:dyDescent="0.3">
      <c r="A31" s="30">
        <v>28</v>
      </c>
      <c r="B31" s="6" t="s">
        <v>143</v>
      </c>
      <c r="C31" s="6" t="s">
        <v>144</v>
      </c>
      <c r="D31" s="1" t="s">
        <v>145</v>
      </c>
      <c r="E31" s="8" t="s">
        <v>147</v>
      </c>
      <c r="F31" s="42">
        <v>1000</v>
      </c>
      <c r="G31" s="44"/>
      <c r="H31" s="42">
        <f t="shared" si="0"/>
        <v>0</v>
      </c>
      <c r="I31" s="34"/>
      <c r="J31" s="45">
        <f t="shared" si="1"/>
        <v>0</v>
      </c>
      <c r="K31" s="46"/>
      <c r="L31" s="47">
        <f t="shared" si="2"/>
        <v>0</v>
      </c>
      <c r="M31" s="47">
        <f t="shared" si="3"/>
        <v>0</v>
      </c>
      <c r="N31" s="34"/>
      <c r="O31" s="34"/>
      <c r="P31" s="39"/>
      <c r="Q31" s="40"/>
      <c r="R31" s="39"/>
      <c r="S31" s="40"/>
      <c r="T31" s="40"/>
      <c r="U31" s="35">
        <v>0</v>
      </c>
      <c r="V31" s="35">
        <v>0</v>
      </c>
      <c r="W31" s="34">
        <f t="shared" si="4"/>
        <v>0</v>
      </c>
    </row>
    <row r="32" spans="1:23" ht="30" customHeight="1" x14ac:dyDescent="0.3">
      <c r="A32" s="30">
        <v>29</v>
      </c>
      <c r="B32" s="6" t="s">
        <v>143</v>
      </c>
      <c r="C32" s="6" t="s">
        <v>144</v>
      </c>
      <c r="D32" s="1" t="s">
        <v>145</v>
      </c>
      <c r="E32" s="8" t="s">
        <v>148</v>
      </c>
      <c r="F32" s="42">
        <v>1000</v>
      </c>
      <c r="G32" s="44"/>
      <c r="H32" s="42">
        <f t="shared" si="0"/>
        <v>0</v>
      </c>
      <c r="I32" s="34"/>
      <c r="J32" s="45">
        <f t="shared" si="1"/>
        <v>0</v>
      </c>
      <c r="K32" s="46"/>
      <c r="L32" s="47">
        <f t="shared" si="2"/>
        <v>0</v>
      </c>
      <c r="M32" s="47">
        <f t="shared" si="3"/>
        <v>0</v>
      </c>
      <c r="N32" s="34"/>
      <c r="O32" s="34"/>
      <c r="P32" s="39"/>
      <c r="Q32" s="40"/>
      <c r="R32" s="39"/>
      <c r="S32" s="40"/>
      <c r="T32" s="40"/>
      <c r="U32" s="35">
        <v>0</v>
      </c>
      <c r="V32" s="35">
        <v>0</v>
      </c>
      <c r="W32" s="34">
        <f t="shared" si="4"/>
        <v>0</v>
      </c>
    </row>
    <row r="33" spans="1:23" ht="30" customHeight="1" x14ac:dyDescent="0.3">
      <c r="A33" s="30">
        <v>30</v>
      </c>
      <c r="B33" s="6" t="s">
        <v>143</v>
      </c>
      <c r="C33" s="6" t="s">
        <v>144</v>
      </c>
      <c r="D33" s="1" t="s">
        <v>145</v>
      </c>
      <c r="E33" s="8" t="s">
        <v>149</v>
      </c>
      <c r="F33" s="42">
        <v>1000</v>
      </c>
      <c r="G33" s="44"/>
      <c r="H33" s="42">
        <f t="shared" si="0"/>
        <v>0</v>
      </c>
      <c r="I33" s="34"/>
      <c r="J33" s="45">
        <f t="shared" si="1"/>
        <v>0</v>
      </c>
      <c r="K33" s="46"/>
      <c r="L33" s="47">
        <f t="shared" si="2"/>
        <v>0</v>
      </c>
      <c r="M33" s="47">
        <f t="shared" si="3"/>
        <v>0</v>
      </c>
      <c r="N33" s="34"/>
      <c r="O33" s="34"/>
      <c r="P33" s="39"/>
      <c r="Q33" s="40"/>
      <c r="R33" s="39"/>
      <c r="S33" s="40"/>
      <c r="T33" s="40"/>
      <c r="U33" s="35">
        <v>0</v>
      </c>
      <c r="V33" s="35">
        <v>0</v>
      </c>
      <c r="W33" s="34">
        <f t="shared" si="4"/>
        <v>0</v>
      </c>
    </row>
    <row r="34" spans="1:23" ht="30" customHeight="1" x14ac:dyDescent="0.3">
      <c r="A34" s="30">
        <v>31</v>
      </c>
      <c r="B34" s="6" t="s">
        <v>143</v>
      </c>
      <c r="C34" s="6" t="s">
        <v>144</v>
      </c>
      <c r="D34" s="1" t="s">
        <v>145</v>
      </c>
      <c r="E34" s="8" t="s">
        <v>150</v>
      </c>
      <c r="F34" s="42">
        <v>1000</v>
      </c>
      <c r="G34" s="44"/>
      <c r="H34" s="42">
        <f t="shared" si="0"/>
        <v>0</v>
      </c>
      <c r="I34" s="34"/>
      <c r="J34" s="45">
        <f t="shared" si="1"/>
        <v>0</v>
      </c>
      <c r="K34" s="46"/>
      <c r="L34" s="47">
        <f t="shared" si="2"/>
        <v>0</v>
      </c>
      <c r="M34" s="47">
        <f t="shared" si="3"/>
        <v>0</v>
      </c>
      <c r="N34" s="34"/>
      <c r="O34" s="34"/>
      <c r="P34" s="39"/>
      <c r="Q34" s="40"/>
      <c r="R34" s="39"/>
      <c r="S34" s="40"/>
      <c r="T34" s="40"/>
      <c r="U34" s="35">
        <v>0</v>
      </c>
      <c r="V34" s="35">
        <v>0</v>
      </c>
      <c r="W34" s="34">
        <f t="shared" si="4"/>
        <v>0</v>
      </c>
    </row>
    <row r="35" spans="1:23" ht="30" customHeight="1" x14ac:dyDescent="0.3">
      <c r="A35" s="30">
        <v>32</v>
      </c>
      <c r="B35" s="6" t="s">
        <v>143</v>
      </c>
      <c r="C35" s="6" t="s">
        <v>144</v>
      </c>
      <c r="D35" s="1" t="s">
        <v>145</v>
      </c>
      <c r="E35" s="8" t="s">
        <v>151</v>
      </c>
      <c r="F35" s="42">
        <v>1000</v>
      </c>
      <c r="G35" s="44"/>
      <c r="H35" s="42">
        <f t="shared" si="0"/>
        <v>0</v>
      </c>
      <c r="I35" s="34"/>
      <c r="J35" s="45">
        <f t="shared" si="1"/>
        <v>0</v>
      </c>
      <c r="K35" s="46"/>
      <c r="L35" s="47">
        <f t="shared" si="2"/>
        <v>0</v>
      </c>
      <c r="M35" s="47">
        <f t="shared" si="3"/>
        <v>0</v>
      </c>
      <c r="N35" s="34"/>
      <c r="O35" s="34"/>
      <c r="P35" s="39"/>
      <c r="Q35" s="40"/>
      <c r="R35" s="39"/>
      <c r="S35" s="40"/>
      <c r="T35" s="40"/>
      <c r="U35" s="35">
        <v>0</v>
      </c>
      <c r="V35" s="35">
        <v>0</v>
      </c>
      <c r="W35" s="34">
        <f t="shared" si="4"/>
        <v>0</v>
      </c>
    </row>
    <row r="36" spans="1:23" ht="30" customHeight="1" x14ac:dyDescent="0.3">
      <c r="A36" s="30">
        <v>33</v>
      </c>
      <c r="B36" s="6" t="s">
        <v>143</v>
      </c>
      <c r="C36" s="6" t="s">
        <v>144</v>
      </c>
      <c r="D36" s="1" t="s">
        <v>145</v>
      </c>
      <c r="E36" s="8" t="s">
        <v>152</v>
      </c>
      <c r="F36" s="42">
        <v>1000</v>
      </c>
      <c r="G36" s="44"/>
      <c r="H36" s="42">
        <f t="shared" si="0"/>
        <v>0</v>
      </c>
      <c r="I36" s="34"/>
      <c r="J36" s="45">
        <f t="shared" si="1"/>
        <v>0</v>
      </c>
      <c r="K36" s="46"/>
      <c r="L36" s="47">
        <f t="shared" si="2"/>
        <v>0</v>
      </c>
      <c r="M36" s="47">
        <f t="shared" si="3"/>
        <v>0</v>
      </c>
      <c r="N36" s="34"/>
      <c r="O36" s="34"/>
      <c r="P36" s="39"/>
      <c r="Q36" s="40"/>
      <c r="R36" s="39"/>
      <c r="S36" s="40"/>
      <c r="T36" s="40"/>
      <c r="U36" s="35">
        <v>0</v>
      </c>
      <c r="V36" s="35">
        <v>0</v>
      </c>
      <c r="W36" s="34">
        <f t="shared" si="4"/>
        <v>0</v>
      </c>
    </row>
    <row r="37" spans="1:23" ht="30" customHeight="1" x14ac:dyDescent="0.3">
      <c r="A37" s="30">
        <v>34</v>
      </c>
      <c r="B37" s="6" t="s">
        <v>143</v>
      </c>
      <c r="C37" s="6" t="s">
        <v>144</v>
      </c>
      <c r="D37" s="1" t="s">
        <v>145</v>
      </c>
      <c r="E37" s="8" t="s">
        <v>153</v>
      </c>
      <c r="F37" s="42">
        <v>1000</v>
      </c>
      <c r="G37" s="44"/>
      <c r="H37" s="42">
        <f t="shared" si="0"/>
        <v>0</v>
      </c>
      <c r="I37" s="34"/>
      <c r="J37" s="45">
        <f t="shared" si="1"/>
        <v>0</v>
      </c>
      <c r="K37" s="46"/>
      <c r="L37" s="47">
        <f t="shared" si="2"/>
        <v>0</v>
      </c>
      <c r="M37" s="47">
        <f t="shared" si="3"/>
        <v>0</v>
      </c>
      <c r="N37" s="34"/>
      <c r="O37" s="34"/>
      <c r="P37" s="39"/>
      <c r="Q37" s="40"/>
      <c r="R37" s="39"/>
      <c r="S37" s="40"/>
      <c r="T37" s="40"/>
      <c r="U37" s="35">
        <v>0</v>
      </c>
      <c r="V37" s="35">
        <v>0</v>
      </c>
      <c r="W37" s="34">
        <f t="shared" si="4"/>
        <v>0</v>
      </c>
    </row>
    <row r="38" spans="1:23" ht="30" customHeight="1" x14ac:dyDescent="0.3">
      <c r="A38" s="30">
        <v>35</v>
      </c>
      <c r="B38" s="6" t="s">
        <v>143</v>
      </c>
      <c r="C38" s="6" t="s">
        <v>144</v>
      </c>
      <c r="D38" s="1" t="s">
        <v>145</v>
      </c>
      <c r="E38" s="8" t="s">
        <v>154</v>
      </c>
      <c r="F38" s="42">
        <v>1000</v>
      </c>
      <c r="G38" s="44"/>
      <c r="H38" s="42">
        <f t="shared" si="0"/>
        <v>0</v>
      </c>
      <c r="I38" s="34"/>
      <c r="J38" s="45">
        <f t="shared" si="1"/>
        <v>0</v>
      </c>
      <c r="K38" s="46"/>
      <c r="L38" s="47">
        <f t="shared" si="2"/>
        <v>0</v>
      </c>
      <c r="M38" s="47">
        <f t="shared" si="3"/>
        <v>0</v>
      </c>
      <c r="N38" s="34"/>
      <c r="O38" s="34"/>
      <c r="P38" s="39"/>
      <c r="Q38" s="40"/>
      <c r="R38" s="39"/>
      <c r="S38" s="40"/>
      <c r="T38" s="40"/>
      <c r="U38" s="35">
        <v>0</v>
      </c>
      <c r="V38" s="35">
        <v>0</v>
      </c>
      <c r="W38" s="34">
        <f t="shared" si="4"/>
        <v>0</v>
      </c>
    </row>
    <row r="39" spans="1:23" ht="30" customHeight="1" x14ac:dyDescent="0.3">
      <c r="A39" s="30">
        <v>36</v>
      </c>
      <c r="B39" s="6" t="s">
        <v>143</v>
      </c>
      <c r="C39" s="6" t="s">
        <v>144</v>
      </c>
      <c r="D39" s="1" t="s">
        <v>145</v>
      </c>
      <c r="E39" s="8" t="s">
        <v>155</v>
      </c>
      <c r="F39" s="42">
        <v>1000</v>
      </c>
      <c r="G39" s="44"/>
      <c r="H39" s="42">
        <f t="shared" si="0"/>
        <v>0</v>
      </c>
      <c r="I39" s="34"/>
      <c r="J39" s="45">
        <f t="shared" si="1"/>
        <v>0</v>
      </c>
      <c r="K39" s="46"/>
      <c r="L39" s="47">
        <f t="shared" si="2"/>
        <v>0</v>
      </c>
      <c r="M39" s="47">
        <f t="shared" si="3"/>
        <v>0</v>
      </c>
      <c r="N39" s="34"/>
      <c r="O39" s="34"/>
      <c r="P39" s="39"/>
      <c r="Q39" s="40"/>
      <c r="R39" s="39"/>
      <c r="S39" s="40"/>
      <c r="T39" s="40"/>
      <c r="U39" s="35">
        <v>0</v>
      </c>
      <c r="V39" s="35">
        <v>0</v>
      </c>
      <c r="W39" s="34">
        <f t="shared" si="4"/>
        <v>0</v>
      </c>
    </row>
    <row r="40" spans="1:23" ht="30" customHeight="1" x14ac:dyDescent="0.3">
      <c r="A40" s="30">
        <v>37</v>
      </c>
      <c r="B40" s="6" t="s">
        <v>143</v>
      </c>
      <c r="C40" s="6" t="s">
        <v>144</v>
      </c>
      <c r="D40" s="1" t="s">
        <v>145</v>
      </c>
      <c r="E40" s="8" t="s">
        <v>156</v>
      </c>
      <c r="F40" s="42">
        <v>1000</v>
      </c>
      <c r="G40" s="44"/>
      <c r="H40" s="42">
        <f t="shared" si="0"/>
        <v>0</v>
      </c>
      <c r="I40" s="34"/>
      <c r="J40" s="45">
        <f t="shared" si="1"/>
        <v>0</v>
      </c>
      <c r="K40" s="46"/>
      <c r="L40" s="47">
        <f t="shared" si="2"/>
        <v>0</v>
      </c>
      <c r="M40" s="47">
        <f t="shared" si="3"/>
        <v>0</v>
      </c>
      <c r="N40" s="34"/>
      <c r="O40" s="34"/>
      <c r="P40" s="39"/>
      <c r="Q40" s="40"/>
      <c r="R40" s="39"/>
      <c r="S40" s="40"/>
      <c r="T40" s="40"/>
      <c r="U40" s="35">
        <v>0</v>
      </c>
      <c r="V40" s="35">
        <v>0</v>
      </c>
      <c r="W40" s="34">
        <f t="shared" si="4"/>
        <v>0</v>
      </c>
    </row>
    <row r="41" spans="1:23" ht="30" customHeight="1" x14ac:dyDescent="0.3">
      <c r="A41" s="30">
        <v>38</v>
      </c>
      <c r="B41" s="6" t="s">
        <v>143</v>
      </c>
      <c r="C41" s="6" t="s">
        <v>144</v>
      </c>
      <c r="D41" s="1" t="s">
        <v>157</v>
      </c>
      <c r="E41" s="8" t="s">
        <v>158</v>
      </c>
      <c r="F41" s="42">
        <v>1000</v>
      </c>
      <c r="G41" s="44"/>
      <c r="H41" s="42">
        <f t="shared" si="0"/>
        <v>0</v>
      </c>
      <c r="I41" s="34"/>
      <c r="J41" s="45">
        <f t="shared" si="1"/>
        <v>0</v>
      </c>
      <c r="K41" s="46"/>
      <c r="L41" s="47">
        <f t="shared" si="2"/>
        <v>0</v>
      </c>
      <c r="M41" s="47">
        <f t="shared" si="3"/>
        <v>0</v>
      </c>
      <c r="N41" s="34"/>
      <c r="O41" s="34"/>
      <c r="P41" s="39"/>
      <c r="Q41" s="40"/>
      <c r="R41" s="39"/>
      <c r="S41" s="40"/>
      <c r="T41" s="40"/>
      <c r="U41" s="35">
        <v>0</v>
      </c>
      <c r="V41" s="35">
        <v>0</v>
      </c>
      <c r="W41" s="34">
        <f t="shared" si="4"/>
        <v>0</v>
      </c>
    </row>
    <row r="42" spans="1:23" ht="30" customHeight="1" x14ac:dyDescent="0.3">
      <c r="A42" s="30">
        <v>39</v>
      </c>
      <c r="B42" s="6" t="s">
        <v>143</v>
      </c>
      <c r="C42" s="6" t="s">
        <v>144</v>
      </c>
      <c r="D42" s="1" t="s">
        <v>157</v>
      </c>
      <c r="E42" s="8" t="s">
        <v>159</v>
      </c>
      <c r="F42" s="42">
        <v>1000</v>
      </c>
      <c r="G42" s="44"/>
      <c r="H42" s="42">
        <f t="shared" si="0"/>
        <v>0</v>
      </c>
      <c r="I42" s="34"/>
      <c r="J42" s="45">
        <f t="shared" si="1"/>
        <v>0</v>
      </c>
      <c r="K42" s="46"/>
      <c r="L42" s="47">
        <f t="shared" si="2"/>
        <v>0</v>
      </c>
      <c r="M42" s="47">
        <f t="shared" si="3"/>
        <v>0</v>
      </c>
      <c r="N42" s="34"/>
      <c r="O42" s="34"/>
      <c r="P42" s="39"/>
      <c r="Q42" s="40"/>
      <c r="R42" s="39"/>
      <c r="S42" s="40"/>
      <c r="T42" s="40"/>
      <c r="U42" s="35">
        <v>0</v>
      </c>
      <c r="V42" s="35">
        <v>0</v>
      </c>
      <c r="W42" s="34">
        <f t="shared" si="4"/>
        <v>0</v>
      </c>
    </row>
    <row r="43" spans="1:23" ht="30" customHeight="1" x14ac:dyDescent="0.3">
      <c r="A43" s="30">
        <v>40</v>
      </c>
      <c r="B43" s="6" t="s">
        <v>143</v>
      </c>
      <c r="C43" s="6" t="s">
        <v>144</v>
      </c>
      <c r="D43" s="1" t="s">
        <v>160</v>
      </c>
      <c r="E43" s="8" t="s">
        <v>161</v>
      </c>
      <c r="F43" s="42">
        <v>1000</v>
      </c>
      <c r="G43" s="44"/>
      <c r="H43" s="42">
        <f t="shared" si="0"/>
        <v>0</v>
      </c>
      <c r="I43" s="34"/>
      <c r="J43" s="45">
        <f t="shared" si="1"/>
        <v>0</v>
      </c>
      <c r="K43" s="46"/>
      <c r="L43" s="47">
        <f t="shared" si="2"/>
        <v>0</v>
      </c>
      <c r="M43" s="47">
        <f t="shared" si="3"/>
        <v>0</v>
      </c>
      <c r="N43" s="34"/>
      <c r="O43" s="34"/>
      <c r="P43" s="39"/>
      <c r="Q43" s="40"/>
      <c r="R43" s="39"/>
      <c r="S43" s="40"/>
      <c r="T43" s="40"/>
      <c r="U43" s="35">
        <v>0</v>
      </c>
      <c r="V43" s="35">
        <v>0</v>
      </c>
      <c r="W43" s="34">
        <f t="shared" si="4"/>
        <v>0</v>
      </c>
    </row>
    <row r="44" spans="1:23" ht="30" customHeight="1" x14ac:dyDescent="0.3">
      <c r="A44" s="30">
        <v>41</v>
      </c>
      <c r="B44" s="6" t="s">
        <v>143</v>
      </c>
      <c r="C44" s="6" t="s">
        <v>144</v>
      </c>
      <c r="D44" s="1" t="s">
        <v>160</v>
      </c>
      <c r="E44" s="8" t="s">
        <v>162</v>
      </c>
      <c r="F44" s="42">
        <v>1000</v>
      </c>
      <c r="G44" s="44"/>
      <c r="H44" s="42">
        <f t="shared" si="0"/>
        <v>0</v>
      </c>
      <c r="I44" s="34"/>
      <c r="J44" s="45">
        <f t="shared" si="1"/>
        <v>0</v>
      </c>
      <c r="K44" s="46"/>
      <c r="L44" s="47">
        <f t="shared" si="2"/>
        <v>0</v>
      </c>
      <c r="M44" s="47">
        <f t="shared" si="3"/>
        <v>0</v>
      </c>
      <c r="N44" s="34"/>
      <c r="O44" s="34"/>
      <c r="P44" s="39"/>
      <c r="Q44" s="40"/>
      <c r="R44" s="39"/>
      <c r="S44" s="40"/>
      <c r="T44" s="40"/>
      <c r="U44" s="35">
        <v>0</v>
      </c>
      <c r="V44" s="35">
        <v>0</v>
      </c>
      <c r="W44" s="34">
        <f t="shared" si="4"/>
        <v>0</v>
      </c>
    </row>
    <row r="45" spans="1:23" ht="30" customHeight="1" x14ac:dyDescent="0.3">
      <c r="A45" s="30">
        <v>42</v>
      </c>
      <c r="B45" s="6" t="s">
        <v>143</v>
      </c>
      <c r="C45" s="6" t="s">
        <v>144</v>
      </c>
      <c r="D45" s="1" t="s">
        <v>160</v>
      </c>
      <c r="E45" s="8" t="s">
        <v>163</v>
      </c>
      <c r="F45" s="42">
        <v>1000</v>
      </c>
      <c r="G45" s="44"/>
      <c r="H45" s="42">
        <f t="shared" si="0"/>
        <v>0</v>
      </c>
      <c r="I45" s="34"/>
      <c r="J45" s="45">
        <f t="shared" si="1"/>
        <v>0</v>
      </c>
      <c r="K45" s="46"/>
      <c r="L45" s="47">
        <f t="shared" si="2"/>
        <v>0</v>
      </c>
      <c r="M45" s="47">
        <f t="shared" si="3"/>
        <v>0</v>
      </c>
      <c r="N45" s="34"/>
      <c r="O45" s="34"/>
      <c r="P45" s="39"/>
      <c r="Q45" s="40"/>
      <c r="R45" s="39"/>
      <c r="S45" s="40"/>
      <c r="T45" s="40"/>
      <c r="U45" s="35">
        <v>0</v>
      </c>
      <c r="V45" s="35">
        <v>0</v>
      </c>
      <c r="W45" s="34">
        <f t="shared" si="4"/>
        <v>0</v>
      </c>
    </row>
    <row r="46" spans="1:23" ht="30" customHeight="1" x14ac:dyDescent="0.3">
      <c r="A46" s="30">
        <v>43</v>
      </c>
      <c r="B46" s="6" t="s">
        <v>164</v>
      </c>
      <c r="C46" s="6" t="s">
        <v>165</v>
      </c>
      <c r="D46" s="1" t="s">
        <v>166</v>
      </c>
      <c r="E46" s="8" t="s">
        <v>167</v>
      </c>
      <c r="F46" s="42">
        <v>1000</v>
      </c>
      <c r="G46" s="44"/>
      <c r="H46" s="42">
        <f t="shared" si="0"/>
        <v>0</v>
      </c>
      <c r="I46" s="34"/>
      <c r="J46" s="45">
        <f t="shared" si="1"/>
        <v>0</v>
      </c>
      <c r="K46" s="46"/>
      <c r="L46" s="47">
        <f t="shared" si="2"/>
        <v>0</v>
      </c>
      <c r="M46" s="47">
        <f t="shared" si="3"/>
        <v>0</v>
      </c>
      <c r="N46" s="34"/>
      <c r="O46" s="34"/>
      <c r="P46" s="39"/>
      <c r="Q46" s="40"/>
      <c r="R46" s="39"/>
      <c r="S46" s="40"/>
      <c r="T46" s="40"/>
      <c r="U46" s="35">
        <v>0</v>
      </c>
      <c r="V46" s="35">
        <v>0</v>
      </c>
      <c r="W46" s="34">
        <f t="shared" si="4"/>
        <v>0</v>
      </c>
    </row>
    <row r="47" spans="1:23" ht="30" customHeight="1" x14ac:dyDescent="0.3">
      <c r="A47" s="30">
        <v>44</v>
      </c>
      <c r="B47" s="6" t="s">
        <v>164</v>
      </c>
      <c r="C47" s="6" t="s">
        <v>165</v>
      </c>
      <c r="D47" s="1" t="s">
        <v>166</v>
      </c>
      <c r="E47" s="8" t="s">
        <v>168</v>
      </c>
      <c r="F47" s="42">
        <v>1000</v>
      </c>
      <c r="G47" s="44"/>
      <c r="H47" s="42">
        <f t="shared" si="0"/>
        <v>0</v>
      </c>
      <c r="I47" s="34"/>
      <c r="J47" s="45">
        <f t="shared" si="1"/>
        <v>0</v>
      </c>
      <c r="K47" s="46"/>
      <c r="L47" s="47">
        <f t="shared" si="2"/>
        <v>0</v>
      </c>
      <c r="M47" s="47">
        <f t="shared" si="3"/>
        <v>0</v>
      </c>
      <c r="N47" s="34"/>
      <c r="O47" s="34"/>
      <c r="P47" s="39"/>
      <c r="Q47" s="40"/>
      <c r="R47" s="39"/>
      <c r="S47" s="40"/>
      <c r="T47" s="40"/>
      <c r="U47" s="35">
        <v>0</v>
      </c>
      <c r="V47" s="35">
        <v>0</v>
      </c>
      <c r="W47" s="34">
        <f t="shared" si="4"/>
        <v>0</v>
      </c>
    </row>
    <row r="48" spans="1:23" ht="30" customHeight="1" x14ac:dyDescent="0.3">
      <c r="A48" s="30">
        <v>45</v>
      </c>
      <c r="B48" s="6" t="s">
        <v>164</v>
      </c>
      <c r="C48" s="6" t="s">
        <v>165</v>
      </c>
      <c r="D48" s="1" t="s">
        <v>166</v>
      </c>
      <c r="E48" s="8" t="s">
        <v>169</v>
      </c>
      <c r="F48" s="42">
        <v>1000</v>
      </c>
      <c r="G48" s="44"/>
      <c r="H48" s="42">
        <f t="shared" si="0"/>
        <v>0</v>
      </c>
      <c r="I48" s="34"/>
      <c r="J48" s="45">
        <f t="shared" si="1"/>
        <v>0</v>
      </c>
      <c r="K48" s="46"/>
      <c r="L48" s="47">
        <f t="shared" si="2"/>
        <v>0</v>
      </c>
      <c r="M48" s="47">
        <f t="shared" si="3"/>
        <v>0</v>
      </c>
      <c r="N48" s="34"/>
      <c r="O48" s="34"/>
      <c r="P48" s="39"/>
      <c r="Q48" s="40"/>
      <c r="R48" s="39"/>
      <c r="S48" s="40"/>
      <c r="T48" s="40"/>
      <c r="U48" s="35">
        <v>0</v>
      </c>
      <c r="V48" s="35">
        <v>0</v>
      </c>
      <c r="W48" s="34">
        <f t="shared" si="4"/>
        <v>0</v>
      </c>
    </row>
    <row r="49" spans="1:23" ht="30" customHeight="1" x14ac:dyDescent="0.3">
      <c r="A49" s="30">
        <v>46</v>
      </c>
      <c r="B49" s="6" t="s">
        <v>164</v>
      </c>
      <c r="C49" s="6" t="s">
        <v>165</v>
      </c>
      <c r="D49" s="1" t="s">
        <v>166</v>
      </c>
      <c r="E49" s="8" t="s">
        <v>170</v>
      </c>
      <c r="F49" s="42">
        <v>1000</v>
      </c>
      <c r="G49" s="44"/>
      <c r="H49" s="42">
        <f t="shared" si="0"/>
        <v>0</v>
      </c>
      <c r="I49" s="34"/>
      <c r="J49" s="45">
        <f t="shared" si="1"/>
        <v>0</v>
      </c>
      <c r="K49" s="46"/>
      <c r="L49" s="47">
        <f t="shared" si="2"/>
        <v>0</v>
      </c>
      <c r="M49" s="47">
        <f t="shared" si="3"/>
        <v>0</v>
      </c>
      <c r="N49" s="34"/>
      <c r="O49" s="34"/>
      <c r="P49" s="39"/>
      <c r="Q49" s="40"/>
      <c r="R49" s="39"/>
      <c r="S49" s="40"/>
      <c r="T49" s="40"/>
      <c r="U49" s="35">
        <v>0</v>
      </c>
      <c r="V49" s="35">
        <v>0</v>
      </c>
      <c r="W49" s="34">
        <f t="shared" si="4"/>
        <v>0</v>
      </c>
    </row>
    <row r="50" spans="1:23" ht="30" customHeight="1" x14ac:dyDescent="0.3">
      <c r="A50" s="30">
        <v>47</v>
      </c>
      <c r="B50" s="6" t="s">
        <v>164</v>
      </c>
      <c r="C50" s="6" t="s">
        <v>165</v>
      </c>
      <c r="D50" s="1" t="s">
        <v>166</v>
      </c>
      <c r="E50" s="8" t="s">
        <v>171</v>
      </c>
      <c r="F50" s="42">
        <v>1000</v>
      </c>
      <c r="G50" s="44"/>
      <c r="H50" s="42">
        <f t="shared" si="0"/>
        <v>0</v>
      </c>
      <c r="I50" s="34"/>
      <c r="J50" s="45">
        <f t="shared" si="1"/>
        <v>0</v>
      </c>
      <c r="K50" s="46"/>
      <c r="L50" s="47">
        <f t="shared" si="2"/>
        <v>0</v>
      </c>
      <c r="M50" s="47">
        <f t="shared" si="3"/>
        <v>0</v>
      </c>
      <c r="N50" s="34"/>
      <c r="O50" s="34"/>
      <c r="P50" s="39"/>
      <c r="Q50" s="40"/>
      <c r="R50" s="39"/>
      <c r="S50" s="40"/>
      <c r="T50" s="40"/>
      <c r="U50" s="35">
        <v>0</v>
      </c>
      <c r="V50" s="35">
        <v>0</v>
      </c>
      <c r="W50" s="34">
        <f t="shared" si="4"/>
        <v>0</v>
      </c>
    </row>
    <row r="51" spans="1:23" ht="30" customHeight="1" x14ac:dyDescent="0.3">
      <c r="A51" s="30">
        <v>48</v>
      </c>
      <c r="B51" s="6" t="s">
        <v>164</v>
      </c>
      <c r="C51" s="6" t="s">
        <v>165</v>
      </c>
      <c r="D51" s="1" t="s">
        <v>172</v>
      </c>
      <c r="E51" s="8" t="s">
        <v>173</v>
      </c>
      <c r="F51" s="42">
        <v>1000</v>
      </c>
      <c r="G51" s="44"/>
      <c r="H51" s="42">
        <f t="shared" si="0"/>
        <v>0</v>
      </c>
      <c r="I51" s="34"/>
      <c r="J51" s="45">
        <f t="shared" si="1"/>
        <v>0</v>
      </c>
      <c r="K51" s="46"/>
      <c r="L51" s="47">
        <f t="shared" si="2"/>
        <v>0</v>
      </c>
      <c r="M51" s="47">
        <f t="shared" si="3"/>
        <v>0</v>
      </c>
      <c r="N51" s="34"/>
      <c r="O51" s="34"/>
      <c r="P51" s="39"/>
      <c r="Q51" s="40"/>
      <c r="R51" s="39"/>
      <c r="S51" s="40"/>
      <c r="T51" s="40"/>
      <c r="U51" s="35">
        <v>0</v>
      </c>
      <c r="V51" s="35">
        <v>0</v>
      </c>
      <c r="W51" s="34">
        <f t="shared" si="4"/>
        <v>0</v>
      </c>
    </row>
    <row r="52" spans="1:23" ht="30" customHeight="1" x14ac:dyDescent="0.3">
      <c r="A52" s="30">
        <v>49</v>
      </c>
      <c r="B52" s="6" t="s">
        <v>164</v>
      </c>
      <c r="C52" s="6" t="s">
        <v>165</v>
      </c>
      <c r="D52" s="1" t="s">
        <v>172</v>
      </c>
      <c r="E52" s="8" t="s">
        <v>174</v>
      </c>
      <c r="F52" s="42">
        <v>1000</v>
      </c>
      <c r="G52" s="44"/>
      <c r="H52" s="42">
        <f t="shared" si="0"/>
        <v>0</v>
      </c>
      <c r="I52" s="34"/>
      <c r="J52" s="45">
        <f t="shared" si="1"/>
        <v>0</v>
      </c>
      <c r="K52" s="46"/>
      <c r="L52" s="47">
        <f t="shared" si="2"/>
        <v>0</v>
      </c>
      <c r="M52" s="47">
        <f t="shared" si="3"/>
        <v>0</v>
      </c>
      <c r="N52" s="34"/>
      <c r="O52" s="34"/>
      <c r="P52" s="39"/>
      <c r="Q52" s="40"/>
      <c r="R52" s="39"/>
      <c r="S52" s="40"/>
      <c r="T52" s="40"/>
      <c r="U52" s="35">
        <v>0</v>
      </c>
      <c r="V52" s="35">
        <v>0</v>
      </c>
      <c r="W52" s="34">
        <f t="shared" si="4"/>
        <v>0</v>
      </c>
    </row>
    <row r="53" spans="1:23" ht="30" customHeight="1" x14ac:dyDescent="0.3">
      <c r="A53" s="30">
        <v>50</v>
      </c>
      <c r="B53" s="6" t="s">
        <v>164</v>
      </c>
      <c r="C53" s="6" t="s">
        <v>165</v>
      </c>
      <c r="D53" s="1" t="s">
        <v>172</v>
      </c>
      <c r="E53" s="8" t="s">
        <v>175</v>
      </c>
      <c r="F53" s="42">
        <v>1000</v>
      </c>
      <c r="G53" s="44"/>
      <c r="H53" s="42">
        <f t="shared" si="0"/>
        <v>0</v>
      </c>
      <c r="I53" s="34"/>
      <c r="J53" s="45">
        <f t="shared" si="1"/>
        <v>0</v>
      </c>
      <c r="K53" s="46"/>
      <c r="L53" s="47">
        <f t="shared" si="2"/>
        <v>0</v>
      </c>
      <c r="M53" s="47">
        <f t="shared" si="3"/>
        <v>0</v>
      </c>
      <c r="N53" s="34"/>
      <c r="O53" s="34"/>
      <c r="P53" s="39"/>
      <c r="Q53" s="40"/>
      <c r="R53" s="39"/>
      <c r="S53" s="40"/>
      <c r="T53" s="40"/>
      <c r="U53" s="35">
        <v>0</v>
      </c>
      <c r="V53" s="35">
        <v>0</v>
      </c>
      <c r="W53" s="34">
        <f t="shared" si="4"/>
        <v>0</v>
      </c>
    </row>
    <row r="54" spans="1:23" ht="30" customHeight="1" x14ac:dyDescent="0.3">
      <c r="A54" s="30">
        <v>51</v>
      </c>
      <c r="B54" s="6" t="s">
        <v>176</v>
      </c>
      <c r="C54" s="6" t="s">
        <v>177</v>
      </c>
      <c r="D54" s="1" t="s">
        <v>178</v>
      </c>
      <c r="E54" s="8" t="s">
        <v>179</v>
      </c>
      <c r="F54" s="42">
        <v>1000</v>
      </c>
      <c r="G54" s="44"/>
      <c r="H54" s="42">
        <f t="shared" si="0"/>
        <v>0</v>
      </c>
      <c r="I54" s="34"/>
      <c r="J54" s="45">
        <f t="shared" si="1"/>
        <v>0</v>
      </c>
      <c r="K54" s="46"/>
      <c r="L54" s="47">
        <f t="shared" si="2"/>
        <v>0</v>
      </c>
      <c r="M54" s="47">
        <f t="shared" si="3"/>
        <v>0</v>
      </c>
      <c r="N54" s="34"/>
      <c r="O54" s="34"/>
      <c r="P54" s="39"/>
      <c r="Q54" s="40"/>
      <c r="R54" s="39"/>
      <c r="S54" s="40"/>
      <c r="T54" s="40"/>
      <c r="U54" s="35">
        <v>0</v>
      </c>
      <c r="V54" s="35">
        <v>0</v>
      </c>
      <c r="W54" s="34">
        <f t="shared" si="4"/>
        <v>0</v>
      </c>
    </row>
    <row r="55" spans="1:23" ht="30" customHeight="1" x14ac:dyDescent="0.3">
      <c r="A55" s="30">
        <v>52</v>
      </c>
      <c r="B55" s="6" t="s">
        <v>176</v>
      </c>
      <c r="C55" s="6" t="s">
        <v>177</v>
      </c>
      <c r="D55" s="1" t="s">
        <v>178</v>
      </c>
      <c r="E55" s="8" t="s">
        <v>180</v>
      </c>
      <c r="F55" s="42">
        <v>1000</v>
      </c>
      <c r="G55" s="44"/>
      <c r="H55" s="42">
        <f t="shared" si="0"/>
        <v>0</v>
      </c>
      <c r="I55" s="34"/>
      <c r="J55" s="45">
        <f t="shared" si="1"/>
        <v>0</v>
      </c>
      <c r="K55" s="46"/>
      <c r="L55" s="47">
        <f t="shared" si="2"/>
        <v>0</v>
      </c>
      <c r="M55" s="47">
        <f t="shared" si="3"/>
        <v>0</v>
      </c>
      <c r="N55" s="34"/>
      <c r="O55" s="34"/>
      <c r="P55" s="39"/>
      <c r="Q55" s="40"/>
      <c r="R55" s="39"/>
      <c r="S55" s="40"/>
      <c r="T55" s="40"/>
      <c r="U55" s="35">
        <v>0</v>
      </c>
      <c r="V55" s="35">
        <v>0</v>
      </c>
      <c r="W55" s="34">
        <f t="shared" si="4"/>
        <v>0</v>
      </c>
    </row>
    <row r="56" spans="1:23" ht="30" customHeight="1" x14ac:dyDescent="0.3">
      <c r="A56" s="30">
        <v>53</v>
      </c>
      <c r="B56" s="6" t="s">
        <v>176</v>
      </c>
      <c r="C56" s="6" t="s">
        <v>177</v>
      </c>
      <c r="D56" s="1" t="s">
        <v>178</v>
      </c>
      <c r="E56" s="8" t="s">
        <v>181</v>
      </c>
      <c r="F56" s="42">
        <v>1000</v>
      </c>
      <c r="G56" s="44"/>
      <c r="H56" s="42">
        <f t="shared" si="0"/>
        <v>0</v>
      </c>
      <c r="I56" s="34"/>
      <c r="J56" s="45">
        <f t="shared" si="1"/>
        <v>0</v>
      </c>
      <c r="K56" s="46"/>
      <c r="L56" s="47">
        <f t="shared" si="2"/>
        <v>0</v>
      </c>
      <c r="M56" s="47">
        <f t="shared" si="3"/>
        <v>0</v>
      </c>
      <c r="N56" s="34"/>
      <c r="O56" s="34"/>
      <c r="P56" s="39"/>
      <c r="Q56" s="40"/>
      <c r="R56" s="39"/>
      <c r="S56" s="40"/>
      <c r="T56" s="40"/>
      <c r="U56" s="35">
        <v>0</v>
      </c>
      <c r="V56" s="35">
        <v>0</v>
      </c>
      <c r="W56" s="34">
        <f t="shared" si="4"/>
        <v>0</v>
      </c>
    </row>
    <row r="57" spans="1:23" ht="30" customHeight="1" x14ac:dyDescent="0.3">
      <c r="A57" s="30">
        <v>54</v>
      </c>
      <c r="B57" s="6" t="s">
        <v>176</v>
      </c>
      <c r="C57" s="6" t="s">
        <v>177</v>
      </c>
      <c r="D57" s="1" t="s">
        <v>182</v>
      </c>
      <c r="E57" s="8" t="s">
        <v>183</v>
      </c>
      <c r="F57" s="42">
        <v>1000</v>
      </c>
      <c r="G57" s="44"/>
      <c r="H57" s="42">
        <f t="shared" si="0"/>
        <v>0</v>
      </c>
      <c r="I57" s="34"/>
      <c r="J57" s="45">
        <f t="shared" si="1"/>
        <v>0</v>
      </c>
      <c r="K57" s="46"/>
      <c r="L57" s="47">
        <f t="shared" si="2"/>
        <v>0</v>
      </c>
      <c r="M57" s="47">
        <f t="shared" si="3"/>
        <v>0</v>
      </c>
      <c r="N57" s="34"/>
      <c r="O57" s="34"/>
      <c r="P57" s="39"/>
      <c r="Q57" s="40"/>
      <c r="R57" s="39"/>
      <c r="S57" s="40"/>
      <c r="T57" s="40"/>
      <c r="U57" s="35">
        <v>0</v>
      </c>
      <c r="V57" s="35">
        <v>0</v>
      </c>
      <c r="W57" s="34">
        <f t="shared" si="4"/>
        <v>0</v>
      </c>
    </row>
    <row r="58" spans="1:23" ht="30" customHeight="1" x14ac:dyDescent="0.3">
      <c r="A58" s="30">
        <v>55</v>
      </c>
      <c r="B58" s="6" t="s">
        <v>176</v>
      </c>
      <c r="C58" s="6" t="s">
        <v>177</v>
      </c>
      <c r="D58" s="1" t="s">
        <v>182</v>
      </c>
      <c r="E58" s="8" t="s">
        <v>184</v>
      </c>
      <c r="F58" s="42">
        <v>1000</v>
      </c>
      <c r="G58" s="44"/>
      <c r="H58" s="42">
        <f t="shared" si="0"/>
        <v>0</v>
      </c>
      <c r="I58" s="34"/>
      <c r="J58" s="45">
        <f t="shared" si="1"/>
        <v>0</v>
      </c>
      <c r="K58" s="46"/>
      <c r="L58" s="47">
        <f t="shared" si="2"/>
        <v>0</v>
      </c>
      <c r="M58" s="47">
        <f t="shared" si="3"/>
        <v>0</v>
      </c>
      <c r="N58" s="34"/>
      <c r="O58" s="34"/>
      <c r="P58" s="39"/>
      <c r="Q58" s="40"/>
      <c r="R58" s="39"/>
      <c r="S58" s="40"/>
      <c r="T58" s="40"/>
      <c r="U58" s="35">
        <v>0</v>
      </c>
      <c r="V58" s="35">
        <v>0</v>
      </c>
      <c r="W58" s="34">
        <f t="shared" si="4"/>
        <v>0</v>
      </c>
    </row>
    <row r="59" spans="1:23" ht="30" customHeight="1" x14ac:dyDescent="0.3">
      <c r="A59" s="30">
        <v>56</v>
      </c>
      <c r="B59" s="6" t="s">
        <v>185</v>
      </c>
      <c r="C59" s="6" t="s">
        <v>186</v>
      </c>
      <c r="D59" s="1" t="s">
        <v>187</v>
      </c>
      <c r="E59" s="8" t="s">
        <v>188</v>
      </c>
      <c r="F59" s="42">
        <v>1000</v>
      </c>
      <c r="G59" s="44"/>
      <c r="H59" s="42">
        <f t="shared" si="0"/>
        <v>0</v>
      </c>
      <c r="I59" s="34"/>
      <c r="J59" s="45">
        <f t="shared" si="1"/>
        <v>0</v>
      </c>
      <c r="K59" s="46"/>
      <c r="L59" s="47">
        <f t="shared" si="2"/>
        <v>0</v>
      </c>
      <c r="M59" s="47">
        <f t="shared" si="3"/>
        <v>0</v>
      </c>
      <c r="N59" s="34"/>
      <c r="O59" s="34"/>
      <c r="P59" s="39"/>
      <c r="Q59" s="40"/>
      <c r="R59" s="39"/>
      <c r="S59" s="40"/>
      <c r="T59" s="40"/>
      <c r="U59" s="35">
        <v>0</v>
      </c>
      <c r="V59" s="35">
        <v>0</v>
      </c>
      <c r="W59" s="34">
        <f t="shared" si="4"/>
        <v>0</v>
      </c>
    </row>
    <row r="60" spans="1:23" ht="30" customHeight="1" x14ac:dyDescent="0.3">
      <c r="A60" s="30">
        <v>57</v>
      </c>
      <c r="B60" s="6" t="s">
        <v>185</v>
      </c>
      <c r="C60" s="6" t="s">
        <v>186</v>
      </c>
      <c r="D60" s="1" t="s">
        <v>187</v>
      </c>
      <c r="E60" s="8" t="s">
        <v>189</v>
      </c>
      <c r="F60" s="42">
        <v>1000</v>
      </c>
      <c r="G60" s="44"/>
      <c r="H60" s="42">
        <f t="shared" si="0"/>
        <v>0</v>
      </c>
      <c r="I60" s="34"/>
      <c r="J60" s="45">
        <f t="shared" si="1"/>
        <v>0</v>
      </c>
      <c r="K60" s="46"/>
      <c r="L60" s="47">
        <f t="shared" si="2"/>
        <v>0</v>
      </c>
      <c r="M60" s="47">
        <f t="shared" si="3"/>
        <v>0</v>
      </c>
      <c r="N60" s="34"/>
      <c r="O60" s="34"/>
      <c r="P60" s="39"/>
      <c r="Q60" s="40"/>
      <c r="R60" s="39"/>
      <c r="S60" s="40"/>
      <c r="T60" s="40"/>
      <c r="U60" s="35">
        <v>0</v>
      </c>
      <c r="V60" s="35">
        <v>0</v>
      </c>
      <c r="W60" s="34">
        <f t="shared" si="4"/>
        <v>0</v>
      </c>
    </row>
    <row r="61" spans="1:23" ht="30" customHeight="1" x14ac:dyDescent="0.3">
      <c r="A61" s="30">
        <v>58</v>
      </c>
      <c r="B61" s="6" t="s">
        <v>185</v>
      </c>
      <c r="C61" s="6" t="s">
        <v>186</v>
      </c>
      <c r="D61" s="1" t="s">
        <v>190</v>
      </c>
      <c r="E61" s="8" t="s">
        <v>191</v>
      </c>
      <c r="F61" s="42">
        <v>1000</v>
      </c>
      <c r="G61" s="44"/>
      <c r="H61" s="42">
        <f t="shared" si="0"/>
        <v>0</v>
      </c>
      <c r="I61" s="34"/>
      <c r="J61" s="45">
        <f t="shared" si="1"/>
        <v>0</v>
      </c>
      <c r="K61" s="46"/>
      <c r="L61" s="47">
        <f t="shared" si="2"/>
        <v>0</v>
      </c>
      <c r="M61" s="47">
        <f t="shared" si="3"/>
        <v>0</v>
      </c>
      <c r="N61" s="34"/>
      <c r="O61" s="34"/>
      <c r="P61" s="39"/>
      <c r="Q61" s="40"/>
      <c r="R61" s="39"/>
      <c r="S61" s="40"/>
      <c r="T61" s="40"/>
      <c r="U61" s="35">
        <v>0</v>
      </c>
      <c r="V61" s="35">
        <v>0</v>
      </c>
      <c r="W61" s="34">
        <f t="shared" si="4"/>
        <v>0</v>
      </c>
    </row>
    <row r="62" spans="1:23" ht="30" customHeight="1" x14ac:dyDescent="0.3">
      <c r="A62" s="30">
        <v>59</v>
      </c>
      <c r="B62" s="6" t="s">
        <v>185</v>
      </c>
      <c r="C62" s="6" t="s">
        <v>186</v>
      </c>
      <c r="D62" s="1" t="s">
        <v>190</v>
      </c>
      <c r="E62" s="8" t="s">
        <v>192</v>
      </c>
      <c r="F62" s="42">
        <v>1000</v>
      </c>
      <c r="G62" s="44"/>
      <c r="H62" s="42">
        <f t="shared" si="0"/>
        <v>0</v>
      </c>
      <c r="I62" s="34"/>
      <c r="J62" s="45">
        <f t="shared" si="1"/>
        <v>0</v>
      </c>
      <c r="K62" s="46"/>
      <c r="L62" s="47">
        <f t="shared" si="2"/>
        <v>0</v>
      </c>
      <c r="M62" s="47">
        <f t="shared" si="3"/>
        <v>0</v>
      </c>
      <c r="N62" s="34"/>
      <c r="O62" s="34"/>
      <c r="P62" s="39"/>
      <c r="Q62" s="40"/>
      <c r="R62" s="39"/>
      <c r="S62" s="40"/>
      <c r="T62" s="40"/>
      <c r="U62" s="35">
        <v>0</v>
      </c>
      <c r="V62" s="35">
        <v>0</v>
      </c>
      <c r="W62" s="34">
        <f t="shared" si="4"/>
        <v>0</v>
      </c>
    </row>
    <row r="63" spans="1:23" ht="30" customHeight="1" x14ac:dyDescent="0.3">
      <c r="A63" s="30">
        <v>60</v>
      </c>
      <c r="B63" s="6" t="s">
        <v>185</v>
      </c>
      <c r="C63" s="6" t="s">
        <v>186</v>
      </c>
      <c r="D63" s="1" t="s">
        <v>193</v>
      </c>
      <c r="E63" s="8" t="s">
        <v>194</v>
      </c>
      <c r="F63" s="42">
        <v>1000</v>
      </c>
      <c r="G63" s="44"/>
      <c r="H63" s="42">
        <f t="shared" si="0"/>
        <v>0</v>
      </c>
      <c r="I63" s="34"/>
      <c r="J63" s="45">
        <f t="shared" si="1"/>
        <v>0</v>
      </c>
      <c r="K63" s="46"/>
      <c r="L63" s="47">
        <f t="shared" si="2"/>
        <v>0</v>
      </c>
      <c r="M63" s="47">
        <f t="shared" si="3"/>
        <v>0</v>
      </c>
      <c r="N63" s="34"/>
      <c r="O63" s="34"/>
      <c r="P63" s="39"/>
      <c r="Q63" s="40"/>
      <c r="R63" s="39"/>
      <c r="S63" s="40"/>
      <c r="T63" s="40"/>
      <c r="U63" s="35">
        <v>0</v>
      </c>
      <c r="V63" s="35">
        <v>0</v>
      </c>
      <c r="W63" s="34">
        <f t="shared" si="4"/>
        <v>0</v>
      </c>
    </row>
    <row r="64" spans="1:23" ht="30" customHeight="1" x14ac:dyDescent="0.3">
      <c r="A64" s="30">
        <v>61</v>
      </c>
      <c r="B64" s="6" t="s">
        <v>195</v>
      </c>
      <c r="C64" s="6" t="s">
        <v>196</v>
      </c>
      <c r="D64" s="1" t="s">
        <v>197</v>
      </c>
      <c r="E64" s="8" t="s">
        <v>198</v>
      </c>
      <c r="F64" s="42">
        <v>1000</v>
      </c>
      <c r="G64" s="44"/>
      <c r="H64" s="42">
        <f t="shared" ref="H64" si="5">IF(G64="Circuito Metroethernet",10,IF(G64="Circuito Metroethernet com 5G FWA", 5, IF(G64="Porta IP com túnel GRE",1,0)))</f>
        <v>0</v>
      </c>
      <c r="I64" s="34"/>
      <c r="J64" s="45">
        <f t="shared" ref="J64" si="6">IF(I64="Fibra óptica", 10,IF(I64="Fibra óptica + Enlace de rádio de frequência licenciada",8,IF(I64="Fibra óptica + Rede móvel 4G/5G",6,IF(I64="Enlace de rádio de frequência licenciada",5,IF(I64="Fibra óptica + Satélite",3,IF(I64="Enlace de rádio de frequência licenciada + Satélite",2,IF(I64="Satélite",1,0)))))))</f>
        <v>0</v>
      </c>
      <c r="K64" s="46"/>
      <c r="L64" s="47">
        <f t="shared" ref="L64" si="7">IF(K64="Sim, em ambas as pontas",5,IF(K64="Sim, apenas na ponta do PoP",3,IF(K64="Sim, apenas na ponta do Campus",2,IF(K64="Não",1,0))))</f>
        <v>0</v>
      </c>
      <c r="M64" s="47">
        <f t="shared" ref="M64" si="8">SUM(H64,J64,L64)</f>
        <v>0</v>
      </c>
      <c r="N64" s="34"/>
      <c r="O64" s="34"/>
      <c r="P64" s="39"/>
      <c r="Q64" s="40"/>
      <c r="R64" s="39"/>
      <c r="S64" s="40"/>
      <c r="T64" s="40"/>
      <c r="U64" s="35">
        <v>0</v>
      </c>
      <c r="V64" s="35">
        <v>0</v>
      </c>
      <c r="W64" s="34">
        <f t="shared" si="4"/>
        <v>0</v>
      </c>
    </row>
    <row r="65" spans="1:23" ht="30" customHeight="1" x14ac:dyDescent="0.3">
      <c r="A65" s="30">
        <v>62</v>
      </c>
      <c r="B65" s="6" t="s">
        <v>195</v>
      </c>
      <c r="C65" s="6" t="s">
        <v>196</v>
      </c>
      <c r="D65" s="1" t="s">
        <v>197</v>
      </c>
      <c r="E65" s="8" t="s">
        <v>199</v>
      </c>
      <c r="F65" s="42">
        <v>1000</v>
      </c>
      <c r="G65" s="44"/>
      <c r="H65" s="42">
        <f t="shared" si="0"/>
        <v>0</v>
      </c>
      <c r="I65" s="34"/>
      <c r="J65" s="45">
        <f t="shared" si="1"/>
        <v>0</v>
      </c>
      <c r="K65" s="46"/>
      <c r="L65" s="47">
        <f t="shared" si="2"/>
        <v>0</v>
      </c>
      <c r="M65" s="47">
        <f t="shared" si="3"/>
        <v>0</v>
      </c>
      <c r="N65" s="34"/>
      <c r="O65" s="34"/>
      <c r="P65" s="39"/>
      <c r="Q65" s="40"/>
      <c r="R65" s="39"/>
      <c r="S65" s="40"/>
      <c r="T65" s="40"/>
      <c r="U65" s="35">
        <v>0</v>
      </c>
      <c r="V65" s="35">
        <v>0</v>
      </c>
      <c r="W65" s="34">
        <f t="shared" si="4"/>
        <v>0</v>
      </c>
    </row>
    <row r="66" spans="1:23" ht="30" customHeight="1" x14ac:dyDescent="0.3">
      <c r="S66" s="33"/>
      <c r="T66" s="33"/>
    </row>
    <row r="67" spans="1:23" ht="30" customHeight="1" x14ac:dyDescent="0.3">
      <c r="A67" s="48" t="s">
        <v>24</v>
      </c>
      <c r="B67" s="49"/>
      <c r="C67" s="49"/>
      <c r="D67" s="49"/>
      <c r="E67" s="49"/>
      <c r="F67" s="49"/>
      <c r="G67" s="49"/>
      <c r="H67" s="49"/>
      <c r="I67" s="49"/>
      <c r="J67" s="49"/>
      <c r="K67" s="49"/>
      <c r="L67" s="49"/>
      <c r="M67" s="49"/>
      <c r="N67" s="49"/>
      <c r="O67" s="50"/>
      <c r="P67" s="18">
        <v>90</v>
      </c>
      <c r="Q67" s="17">
        <v>0.996</v>
      </c>
      <c r="R67" s="18">
        <v>50</v>
      </c>
      <c r="S67" s="19" t="s">
        <v>201</v>
      </c>
      <c r="T67" s="17" t="s">
        <v>25</v>
      </c>
    </row>
    <row r="593" spans="1:1" ht="30" customHeight="1" x14ac:dyDescent="0.3">
      <c r="A593" s="41" t="s">
        <v>26</v>
      </c>
    </row>
    <row r="594" spans="1:1" ht="30" customHeight="1" x14ac:dyDescent="0.3">
      <c r="A594" s="31" t="s">
        <v>27</v>
      </c>
    </row>
    <row r="595" spans="1:1" ht="30" customHeight="1" x14ac:dyDescent="0.3">
      <c r="A595" s="41" t="s">
        <v>28</v>
      </c>
    </row>
    <row r="596" spans="1:1" ht="30" customHeight="1" x14ac:dyDescent="0.3">
      <c r="A596" s="41" t="s">
        <v>29</v>
      </c>
    </row>
    <row r="597" spans="1:1" ht="30" customHeight="1" x14ac:dyDescent="0.3">
      <c r="A597" s="41" t="s">
        <v>30</v>
      </c>
    </row>
    <row r="598" spans="1:1" ht="30" customHeight="1" x14ac:dyDescent="0.3">
      <c r="A598" s="41" t="s">
        <v>97</v>
      </c>
    </row>
    <row r="599" spans="1:1" ht="30" customHeight="1" x14ac:dyDescent="0.3">
      <c r="A599" s="41" t="s">
        <v>31</v>
      </c>
    </row>
    <row r="600" spans="1:1" ht="30" customHeight="1" x14ac:dyDescent="0.3">
      <c r="A600" s="41" t="s">
        <v>32</v>
      </c>
    </row>
    <row r="601" spans="1:1" ht="30" customHeight="1" x14ac:dyDescent="0.3">
      <c r="A601" s="41" t="s">
        <v>33</v>
      </c>
    </row>
    <row r="602" spans="1:1" ht="30" customHeight="1" x14ac:dyDescent="0.3">
      <c r="A602" s="41" t="s">
        <v>34</v>
      </c>
    </row>
    <row r="603" spans="1:1" ht="30" customHeight="1" x14ac:dyDescent="0.3">
      <c r="A603" s="41" t="s">
        <v>35</v>
      </c>
    </row>
    <row r="604" spans="1:1" ht="30" customHeight="1" x14ac:dyDescent="0.3">
      <c r="A604" s="41" t="s">
        <v>36</v>
      </c>
    </row>
    <row r="605" spans="1:1" ht="30" customHeight="1" x14ac:dyDescent="0.3">
      <c r="A605" s="41" t="s">
        <v>37</v>
      </c>
    </row>
    <row r="606" spans="1:1" ht="30" customHeight="1" x14ac:dyDescent="0.3">
      <c r="A606" s="41" t="s">
        <v>38</v>
      </c>
    </row>
    <row r="607" spans="1:1" ht="30" customHeight="1" x14ac:dyDescent="0.3">
      <c r="A607" s="41" t="s">
        <v>39</v>
      </c>
    </row>
    <row r="608" spans="1:1" ht="30" customHeight="1" x14ac:dyDescent="0.3">
      <c r="A608" s="41" t="s">
        <v>40</v>
      </c>
    </row>
    <row r="609" spans="1:1" ht="30" customHeight="1" x14ac:dyDescent="0.3">
      <c r="A609" s="41" t="s">
        <v>41</v>
      </c>
    </row>
  </sheetData>
  <autoFilter ref="A3:U65" xr:uid="{CD43AC81-2875-43F0-9246-6A1A3DF5707C}"/>
  <mergeCells count="6">
    <mergeCell ref="A67:O67"/>
    <mergeCell ref="A1:W1"/>
    <mergeCell ref="A2:C2"/>
    <mergeCell ref="D2:E2"/>
    <mergeCell ref="U2:W2"/>
    <mergeCell ref="F2:T2"/>
  </mergeCells>
  <dataValidations count="4">
    <dataValidation type="list" allowBlank="1" showInputMessage="1" showErrorMessage="1" sqref="N4:N65" xr:uid="{4AB49BDE-0E34-41CF-9E87-C2D18489BDA8}">
      <formula1>$A$603:$A$605</formula1>
    </dataValidation>
    <dataValidation type="list" allowBlank="1" showInputMessage="1" showErrorMessage="1" sqref="G4:G65" xr:uid="{5D054848-2BA2-4EA2-8252-0B3AA4E75797}">
      <formula1>$A$593:$A$595</formula1>
    </dataValidation>
    <dataValidation type="list" allowBlank="1" showInputMessage="1" showErrorMessage="1" sqref="I4:I65" xr:uid="{00000000-0002-0000-0000-000000000000}">
      <formula1>$A$596:$A$602</formula1>
    </dataValidation>
    <dataValidation type="list" allowBlank="1" showInputMessage="1" showErrorMessage="1" sqref="K4:K65" xr:uid="{2188B726-E15C-473A-9D34-B23FC81DF2B6}">
      <formula1>$A$606:$A$609</formula1>
    </dataValidation>
  </dataValidation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0"/>
  <sheetViews>
    <sheetView showGridLines="0" zoomScale="90" zoomScaleNormal="90" workbookViewId="0">
      <pane ySplit="1" topLeftCell="A2" activePane="bottomLeft" state="frozen"/>
      <selection pane="bottomLeft" activeCell="A2" sqref="A2"/>
    </sheetView>
  </sheetViews>
  <sheetFormatPr defaultColWidth="9.109375" defaultRowHeight="70.2" customHeight="1" x14ac:dyDescent="0.25"/>
  <cols>
    <col min="1" max="1" width="20.6640625" style="5" customWidth="1"/>
    <col min="2" max="2" width="40.6640625" style="5" customWidth="1"/>
    <col min="3" max="3" width="30.6640625" style="27" customWidth="1"/>
    <col min="4" max="4" width="40.6640625" style="5" customWidth="1"/>
    <col min="5" max="5" width="20.6640625" style="5" customWidth="1"/>
    <col min="6" max="16384" width="9.109375" style="5"/>
  </cols>
  <sheetData>
    <row r="1" spans="1:5" ht="30" customHeight="1" x14ac:dyDescent="0.25">
      <c r="A1" s="12" t="s">
        <v>6</v>
      </c>
      <c r="B1" s="13" t="s">
        <v>42</v>
      </c>
      <c r="C1" s="25" t="s">
        <v>43</v>
      </c>
      <c r="D1" s="13" t="s">
        <v>44</v>
      </c>
      <c r="E1" s="12" t="s">
        <v>45</v>
      </c>
    </row>
    <row r="2" spans="1:5" ht="79.95" customHeight="1" x14ac:dyDescent="0.25">
      <c r="A2" s="2" t="s">
        <v>46</v>
      </c>
      <c r="B2" s="3" t="s">
        <v>47</v>
      </c>
      <c r="C2" s="26" t="s">
        <v>48</v>
      </c>
      <c r="D2" s="3" t="s">
        <v>49</v>
      </c>
      <c r="E2" s="4" t="s">
        <v>50</v>
      </c>
    </row>
    <row r="3" spans="1:5" ht="79.95" customHeight="1" x14ac:dyDescent="0.25">
      <c r="A3" s="2" t="s">
        <v>51</v>
      </c>
      <c r="B3" s="3" t="s">
        <v>52</v>
      </c>
      <c r="C3" s="26" t="s">
        <v>53</v>
      </c>
      <c r="D3" s="3" t="s">
        <v>54</v>
      </c>
      <c r="E3" s="4" t="s">
        <v>55</v>
      </c>
    </row>
    <row r="4" spans="1:5" ht="79.95" customHeight="1" x14ac:dyDescent="0.25">
      <c r="A4" s="2" t="s">
        <v>56</v>
      </c>
      <c r="B4" s="3" t="s">
        <v>57</v>
      </c>
      <c r="C4" s="26" t="s">
        <v>58</v>
      </c>
      <c r="D4" s="3" t="s">
        <v>98</v>
      </c>
      <c r="E4" s="4" t="s">
        <v>59</v>
      </c>
    </row>
    <row r="5" spans="1:5" ht="79.95" customHeight="1" x14ac:dyDescent="0.25">
      <c r="A5" s="2" t="s">
        <v>60</v>
      </c>
      <c r="B5" s="3" t="s">
        <v>61</v>
      </c>
      <c r="C5" s="26" t="s">
        <v>62</v>
      </c>
      <c r="D5" s="3" t="s">
        <v>63</v>
      </c>
      <c r="E5" s="4" t="s">
        <v>64</v>
      </c>
    </row>
    <row r="6" spans="1:5" ht="79.95" customHeight="1" x14ac:dyDescent="0.25">
      <c r="A6" s="2" t="s">
        <v>65</v>
      </c>
      <c r="B6" s="3" t="s">
        <v>66</v>
      </c>
      <c r="C6" s="26" t="s">
        <v>67</v>
      </c>
      <c r="D6" s="3" t="s">
        <v>68</v>
      </c>
      <c r="E6" s="4" t="s">
        <v>69</v>
      </c>
    </row>
    <row r="7" spans="1:5" ht="79.95" customHeight="1" x14ac:dyDescent="0.25">
      <c r="A7" s="2" t="s">
        <v>70</v>
      </c>
      <c r="B7" s="3" t="s">
        <v>71</v>
      </c>
      <c r="C7" s="26" t="s">
        <v>72</v>
      </c>
      <c r="D7" s="3" t="s">
        <v>73</v>
      </c>
      <c r="E7" s="4" t="s">
        <v>74</v>
      </c>
    </row>
    <row r="8" spans="1:5" ht="79.95" customHeight="1" x14ac:dyDescent="0.25">
      <c r="A8" s="2" t="s">
        <v>75</v>
      </c>
      <c r="B8" s="3" t="s">
        <v>76</v>
      </c>
      <c r="C8" s="26" t="s">
        <v>77</v>
      </c>
      <c r="D8" s="3" t="s">
        <v>78</v>
      </c>
      <c r="E8" s="4" t="s">
        <v>79</v>
      </c>
    </row>
    <row r="9" spans="1:5" ht="79.95" customHeight="1" x14ac:dyDescent="0.25">
      <c r="A9" s="2" t="s">
        <v>80</v>
      </c>
      <c r="B9" s="3" t="s">
        <v>81</v>
      </c>
      <c r="C9" s="26" t="s">
        <v>82</v>
      </c>
      <c r="D9" s="3" t="s">
        <v>83</v>
      </c>
      <c r="E9" s="4" t="s">
        <v>84</v>
      </c>
    </row>
    <row r="10" spans="1:5" ht="79.95" customHeight="1" x14ac:dyDescent="0.25">
      <c r="A10" s="2" t="s">
        <v>85</v>
      </c>
      <c r="B10" s="3" t="s">
        <v>86</v>
      </c>
      <c r="C10" s="26" t="s">
        <v>87</v>
      </c>
      <c r="D10" s="3" t="s">
        <v>88</v>
      </c>
      <c r="E10" s="4" t="s">
        <v>89</v>
      </c>
    </row>
  </sheetData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64"/>
  <sheetViews>
    <sheetView showGridLines="0" zoomScale="90" zoomScaleNormal="90" workbookViewId="0">
      <pane ySplit="2" topLeftCell="A3" activePane="bottomLeft" state="frozen"/>
      <selection pane="bottomLeft" activeCell="A3" sqref="A3"/>
    </sheetView>
  </sheetViews>
  <sheetFormatPr defaultColWidth="9.109375" defaultRowHeight="13.2" x14ac:dyDescent="0.3"/>
  <cols>
    <col min="1" max="2" width="10.6640625" style="9" customWidth="1"/>
    <col min="3" max="3" width="60.77734375" style="37" customWidth="1"/>
    <col min="4" max="4" width="50.77734375" style="37" customWidth="1"/>
    <col min="5" max="5" width="30.6640625" style="9" customWidth="1"/>
    <col min="6" max="6" width="50.6640625" style="15" customWidth="1"/>
    <col min="7" max="7" width="40.6640625" style="24" customWidth="1"/>
    <col min="8" max="8" width="40.6640625" style="15" customWidth="1"/>
    <col min="9" max="9" width="20.6640625" style="14" customWidth="1"/>
    <col min="10" max="10" width="50.6640625" style="15" customWidth="1"/>
    <col min="11" max="11" width="30.6640625" style="24" customWidth="1"/>
    <col min="12" max="12" width="50.6640625" style="15" customWidth="1"/>
    <col min="13" max="13" width="20.6640625" style="38" customWidth="1"/>
    <col min="14" max="16384" width="9.109375" style="9"/>
  </cols>
  <sheetData>
    <row r="1" spans="1:13" ht="29.25" customHeight="1" x14ac:dyDescent="0.3">
      <c r="A1" s="58" t="s">
        <v>90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</row>
    <row r="2" spans="1:13" ht="30" customHeight="1" x14ac:dyDescent="0.3">
      <c r="A2" s="12" t="s">
        <v>91</v>
      </c>
      <c r="B2" s="12" t="s">
        <v>5</v>
      </c>
      <c r="C2" s="13" t="s">
        <v>7</v>
      </c>
      <c r="D2" s="13" t="s">
        <v>8</v>
      </c>
      <c r="E2" s="12" t="s">
        <v>92</v>
      </c>
      <c r="F2" s="20" t="s">
        <v>93</v>
      </c>
      <c r="G2" s="22" t="s">
        <v>94</v>
      </c>
      <c r="H2" s="13" t="s">
        <v>95</v>
      </c>
      <c r="I2" s="12" t="s">
        <v>6</v>
      </c>
      <c r="J2" s="13" t="s">
        <v>42</v>
      </c>
      <c r="K2" s="25" t="s">
        <v>43</v>
      </c>
      <c r="L2" s="13" t="s">
        <v>44</v>
      </c>
      <c r="M2" s="12" t="s">
        <v>45</v>
      </c>
    </row>
    <row r="3" spans="1:13" ht="60" customHeight="1" x14ac:dyDescent="0.3">
      <c r="A3" s="16">
        <v>1</v>
      </c>
      <c r="B3" s="21" t="s">
        <v>99</v>
      </c>
      <c r="C3" s="7" t="s">
        <v>101</v>
      </c>
      <c r="D3" s="7" t="s">
        <v>102</v>
      </c>
      <c r="E3" s="16">
        <v>1000</v>
      </c>
      <c r="F3" s="7" t="s">
        <v>202</v>
      </c>
      <c r="G3" s="23" t="s">
        <v>203</v>
      </c>
      <c r="H3" s="7" t="s">
        <v>204</v>
      </c>
      <c r="I3" s="6" t="s">
        <v>100</v>
      </c>
      <c r="J3" s="3" t="str">
        <f>VLOOKUP(I3,'Endereços Ponta A'!$A$2:$E$10,2,TRUE)</f>
        <v xml:space="preserve">Fapeal
Rua Melo Moraes, 354, Centro, Maceió, AL
CEP.: 57020-330 </v>
      </c>
      <c r="K3" s="28" t="str">
        <f>VLOOKUP(I3,'Endereços Ponta A'!$A$2:$E$10,3,TRUE)</f>
        <v>-9.661243,-35.741621</v>
      </c>
      <c r="L3" s="3" t="str">
        <f>VLOOKUP(I3,'Endereços Ponta A'!$A$2:$E$10,4,TRUE)</f>
        <v>Nome: Felipe Gomes Athayde
E-mail: felipe.athayde@fapeal.br
Tels.: (82) 3315-4999 / (82) 9117-1081</v>
      </c>
      <c r="M3" s="4" t="str">
        <f>VLOOKUP(I3,'Endereços Ponta A'!$A$2:$E$10,5,TRUE)</f>
        <v>035.562.321/0001-64</v>
      </c>
    </row>
    <row r="4" spans="1:13" ht="60" customHeight="1" x14ac:dyDescent="0.3">
      <c r="A4" s="16">
        <v>2</v>
      </c>
      <c r="B4" s="21" t="s">
        <v>99</v>
      </c>
      <c r="C4" s="7" t="s">
        <v>101</v>
      </c>
      <c r="D4" s="7" t="s">
        <v>103</v>
      </c>
      <c r="E4" s="16">
        <v>1000</v>
      </c>
      <c r="F4" s="7" t="s">
        <v>205</v>
      </c>
      <c r="G4" s="23" t="s">
        <v>206</v>
      </c>
      <c r="H4" s="7" t="s">
        <v>207</v>
      </c>
      <c r="I4" s="6" t="s">
        <v>100</v>
      </c>
      <c r="J4" s="3" t="str">
        <f>VLOOKUP(I4,'Endereços Ponta A'!$A$2:$E$10,2,TRUE)</f>
        <v xml:space="preserve">Fapeal
Rua Melo Moraes, 354, Centro, Maceió, AL
CEP.: 57020-330 </v>
      </c>
      <c r="K4" s="28" t="str">
        <f>VLOOKUP(I4,'Endereços Ponta A'!$A$2:$E$10,3,TRUE)</f>
        <v>-9.661243,-35.741621</v>
      </c>
      <c r="L4" s="3" t="str">
        <f>VLOOKUP(I4,'Endereços Ponta A'!$A$2:$E$10,4,TRUE)</f>
        <v>Nome: Felipe Gomes Athayde
E-mail: felipe.athayde@fapeal.br
Tels.: (82) 3315-4999 / (82) 9117-1081</v>
      </c>
      <c r="M4" s="4" t="str">
        <f>VLOOKUP(I4,'Endereços Ponta A'!$A$2:$E$10,5,TRUE)</f>
        <v>035.562.321/0001-64</v>
      </c>
    </row>
    <row r="5" spans="1:13" ht="60" customHeight="1" x14ac:dyDescent="0.3">
      <c r="A5" s="16">
        <v>3</v>
      </c>
      <c r="B5" s="21" t="s">
        <v>104</v>
      </c>
      <c r="C5" s="7" t="s">
        <v>106</v>
      </c>
      <c r="D5" s="7" t="s">
        <v>107</v>
      </c>
      <c r="E5" s="16">
        <v>10000</v>
      </c>
      <c r="F5" s="7" t="s">
        <v>208</v>
      </c>
      <c r="G5" s="23" t="s">
        <v>209</v>
      </c>
      <c r="H5" s="7" t="s">
        <v>210</v>
      </c>
      <c r="I5" s="6" t="s">
        <v>105</v>
      </c>
      <c r="J5" s="3" t="str">
        <f>VLOOKUP(I5,'Endereços Ponta A'!$A$2:$E$10,2,TRUE)</f>
        <v>UFBA 
Avenida Milton Santos, s/n, Prédio do CPD/UFBA, Ondina, Salvador, BA 
CEP.: 40170-110</v>
      </c>
      <c r="K5" s="28" t="str">
        <f>VLOOKUP(I5,'Endereços Ponta A'!$A$2:$E$10,3,TRUE)</f>
        <v>-13.00246,-38.508975</v>
      </c>
      <c r="L5" s="3" t="str">
        <f>VLOOKUP(I5,'Endereços Ponta A'!$A$2:$E$10,4,TRUE)</f>
        <v>Nome: Luiz Cláudio Mendonça
E-mail: mendonca@ufba.br
Tels.: (71) 3283-6114 / (71) 3283-6128 / (71) 3283-6112</v>
      </c>
      <c r="M5" s="4" t="str">
        <f>VLOOKUP(I5,'Endereços Ponta A'!$A$2:$E$10,5,TRUE)</f>
        <v>015.180.714/0001-04</v>
      </c>
    </row>
    <row r="6" spans="1:13" ht="60" customHeight="1" x14ac:dyDescent="0.3">
      <c r="A6" s="16">
        <v>4</v>
      </c>
      <c r="B6" s="21" t="s">
        <v>104</v>
      </c>
      <c r="C6" s="7" t="s">
        <v>106</v>
      </c>
      <c r="D6" s="7" t="s">
        <v>108</v>
      </c>
      <c r="E6" s="16">
        <v>1000</v>
      </c>
      <c r="F6" s="7" t="s">
        <v>211</v>
      </c>
      <c r="G6" s="23" t="s">
        <v>212</v>
      </c>
      <c r="H6" s="7" t="s">
        <v>213</v>
      </c>
      <c r="I6" s="6" t="s">
        <v>105</v>
      </c>
      <c r="J6" s="3" t="str">
        <f>VLOOKUP(I6,'Endereços Ponta A'!$A$2:$E$10,2,TRUE)</f>
        <v>UFBA 
Avenida Milton Santos, s/n, Prédio do CPD/UFBA, Ondina, Salvador, BA 
CEP.: 40170-110</v>
      </c>
      <c r="K6" s="28" t="str">
        <f>VLOOKUP(I6,'Endereços Ponta A'!$A$2:$E$10,3,TRUE)</f>
        <v>-13.00246,-38.508975</v>
      </c>
      <c r="L6" s="3" t="str">
        <f>VLOOKUP(I6,'Endereços Ponta A'!$A$2:$E$10,4,TRUE)</f>
        <v>Nome: Luiz Cláudio Mendonça
E-mail: mendonca@ufba.br
Tels.: (71) 3283-6114 / (71) 3283-6128 / (71) 3283-6112</v>
      </c>
      <c r="M6" s="4" t="str">
        <f>VLOOKUP(I6,'Endereços Ponta A'!$A$2:$E$10,5,TRUE)</f>
        <v>015.180.714/0001-04</v>
      </c>
    </row>
    <row r="7" spans="1:13" ht="60" customHeight="1" x14ac:dyDescent="0.3">
      <c r="A7" s="16">
        <v>5</v>
      </c>
      <c r="B7" s="21" t="s">
        <v>104</v>
      </c>
      <c r="C7" s="7" t="s">
        <v>106</v>
      </c>
      <c r="D7" s="7" t="s">
        <v>109</v>
      </c>
      <c r="E7" s="16">
        <v>1000</v>
      </c>
      <c r="F7" s="7" t="s">
        <v>214</v>
      </c>
      <c r="G7" s="23" t="s">
        <v>215</v>
      </c>
      <c r="H7" s="7" t="s">
        <v>216</v>
      </c>
      <c r="I7" s="6" t="s">
        <v>105</v>
      </c>
      <c r="J7" s="3" t="str">
        <f>VLOOKUP(I7,'Endereços Ponta A'!$A$2:$E$10,2,TRUE)</f>
        <v>UFBA 
Avenida Milton Santos, s/n, Prédio do CPD/UFBA, Ondina, Salvador, BA 
CEP.: 40170-110</v>
      </c>
      <c r="K7" s="28" t="str">
        <f>VLOOKUP(I7,'Endereços Ponta A'!$A$2:$E$10,3,TRUE)</f>
        <v>-13.00246,-38.508975</v>
      </c>
      <c r="L7" s="3" t="str">
        <f>VLOOKUP(I7,'Endereços Ponta A'!$A$2:$E$10,4,TRUE)</f>
        <v>Nome: Luiz Cláudio Mendonça
E-mail: mendonca@ufba.br
Tels.: (71) 3283-6114 / (71) 3283-6128 / (71) 3283-6112</v>
      </c>
      <c r="M7" s="4" t="str">
        <f>VLOOKUP(I7,'Endereços Ponta A'!$A$2:$E$10,5,TRUE)</f>
        <v>015.180.714/0001-04</v>
      </c>
    </row>
    <row r="8" spans="1:13" ht="60" customHeight="1" x14ac:dyDescent="0.3">
      <c r="A8" s="16">
        <v>6</v>
      </c>
      <c r="B8" s="21" t="s">
        <v>104</v>
      </c>
      <c r="C8" s="7" t="s">
        <v>106</v>
      </c>
      <c r="D8" s="7" t="s">
        <v>110</v>
      </c>
      <c r="E8" s="16">
        <v>1000</v>
      </c>
      <c r="F8" s="7" t="s">
        <v>217</v>
      </c>
      <c r="G8" s="23" t="s">
        <v>218</v>
      </c>
      <c r="H8" s="7" t="s">
        <v>219</v>
      </c>
      <c r="I8" s="6" t="s">
        <v>105</v>
      </c>
      <c r="J8" s="3" t="str">
        <f>VLOOKUP(I8,'Endereços Ponta A'!$A$2:$E$10,2,TRUE)</f>
        <v>UFBA 
Avenida Milton Santos, s/n, Prédio do CPD/UFBA, Ondina, Salvador, BA 
CEP.: 40170-110</v>
      </c>
      <c r="K8" s="28" t="str">
        <f>VLOOKUP(I8,'Endereços Ponta A'!$A$2:$E$10,3,TRUE)</f>
        <v>-13.00246,-38.508975</v>
      </c>
      <c r="L8" s="3" t="str">
        <f>VLOOKUP(I8,'Endereços Ponta A'!$A$2:$E$10,4,TRUE)</f>
        <v>Nome: Luiz Cláudio Mendonça
E-mail: mendonca@ufba.br
Tels.: (71) 3283-6114 / (71) 3283-6128 / (71) 3283-6112</v>
      </c>
      <c r="M8" s="4" t="str">
        <f>VLOOKUP(I8,'Endereços Ponta A'!$A$2:$E$10,5,TRUE)</f>
        <v>015.180.714/0001-04</v>
      </c>
    </row>
    <row r="9" spans="1:13" ht="60" customHeight="1" x14ac:dyDescent="0.3">
      <c r="A9" s="16">
        <v>7</v>
      </c>
      <c r="B9" s="21" t="s">
        <v>104</v>
      </c>
      <c r="C9" s="7" t="s">
        <v>111</v>
      </c>
      <c r="D9" s="7" t="s">
        <v>112</v>
      </c>
      <c r="E9" s="16">
        <v>1000</v>
      </c>
      <c r="F9" s="7" t="s">
        <v>220</v>
      </c>
      <c r="G9" s="23" t="s">
        <v>221</v>
      </c>
      <c r="H9" s="7" t="s">
        <v>222</v>
      </c>
      <c r="I9" s="6" t="s">
        <v>105</v>
      </c>
      <c r="J9" s="3" t="str">
        <f>VLOOKUP(I9,'Endereços Ponta A'!$A$2:$E$10,2,TRUE)</f>
        <v>UFBA 
Avenida Milton Santos, s/n, Prédio do CPD/UFBA, Ondina, Salvador, BA 
CEP.: 40170-110</v>
      </c>
      <c r="K9" s="28" t="str">
        <f>VLOOKUP(I9,'Endereços Ponta A'!$A$2:$E$10,3,TRUE)</f>
        <v>-13.00246,-38.508975</v>
      </c>
      <c r="L9" s="3" t="str">
        <f>VLOOKUP(I9,'Endereços Ponta A'!$A$2:$E$10,4,TRUE)</f>
        <v>Nome: Luiz Cláudio Mendonça
E-mail: mendonca@ufba.br
Tels.: (71) 3283-6114 / (71) 3283-6128 / (71) 3283-6112</v>
      </c>
      <c r="M9" s="4" t="str">
        <f>VLOOKUP(I9,'Endereços Ponta A'!$A$2:$E$10,5,TRUE)</f>
        <v>015.180.714/0001-04</v>
      </c>
    </row>
    <row r="10" spans="1:13" ht="60" customHeight="1" x14ac:dyDescent="0.3">
      <c r="A10" s="16">
        <v>8</v>
      </c>
      <c r="B10" s="21" t="s">
        <v>104</v>
      </c>
      <c r="C10" s="7" t="s">
        <v>113</v>
      </c>
      <c r="D10" s="7" t="s">
        <v>114</v>
      </c>
      <c r="E10" s="16">
        <v>1000</v>
      </c>
      <c r="F10" s="7" t="s">
        <v>223</v>
      </c>
      <c r="G10" s="23" t="s">
        <v>224</v>
      </c>
      <c r="H10" s="7" t="s">
        <v>225</v>
      </c>
      <c r="I10" s="6" t="s">
        <v>105</v>
      </c>
      <c r="J10" s="3" t="str">
        <f>VLOOKUP(I10,'Endereços Ponta A'!$A$2:$E$10,2,TRUE)</f>
        <v>UFBA 
Avenida Milton Santos, s/n, Prédio do CPD/UFBA, Ondina, Salvador, BA 
CEP.: 40170-110</v>
      </c>
      <c r="K10" s="28" t="str">
        <f>VLOOKUP(I10,'Endereços Ponta A'!$A$2:$E$10,3,TRUE)</f>
        <v>-13.00246,-38.508975</v>
      </c>
      <c r="L10" s="3" t="str">
        <f>VLOOKUP(I10,'Endereços Ponta A'!$A$2:$E$10,4,TRUE)</f>
        <v>Nome: Luiz Cláudio Mendonça
E-mail: mendonca@ufba.br
Tels.: (71) 3283-6114 / (71) 3283-6128 / (71) 3283-6112</v>
      </c>
      <c r="M10" s="4" t="str">
        <f>VLOOKUP(I10,'Endereços Ponta A'!$A$2:$E$10,5,TRUE)</f>
        <v>015.180.714/0001-04</v>
      </c>
    </row>
    <row r="11" spans="1:13" ht="60" customHeight="1" x14ac:dyDescent="0.3">
      <c r="A11" s="16">
        <v>9</v>
      </c>
      <c r="B11" s="21" t="s">
        <v>104</v>
      </c>
      <c r="C11" s="7" t="s">
        <v>115</v>
      </c>
      <c r="D11" s="7" t="s">
        <v>116</v>
      </c>
      <c r="E11" s="16">
        <v>1000</v>
      </c>
      <c r="F11" s="7" t="s">
        <v>226</v>
      </c>
      <c r="G11" s="23" t="s">
        <v>227</v>
      </c>
      <c r="H11" s="7" t="s">
        <v>228</v>
      </c>
      <c r="I11" s="6" t="s">
        <v>105</v>
      </c>
      <c r="J11" s="3" t="str">
        <f>VLOOKUP(I11,'Endereços Ponta A'!$A$2:$E$10,2,TRUE)</f>
        <v>UFBA 
Avenida Milton Santos, s/n, Prédio do CPD/UFBA, Ondina, Salvador, BA 
CEP.: 40170-110</v>
      </c>
      <c r="K11" s="28" t="str">
        <f>VLOOKUP(I11,'Endereços Ponta A'!$A$2:$E$10,3,TRUE)</f>
        <v>-13.00246,-38.508975</v>
      </c>
      <c r="L11" s="3" t="str">
        <f>VLOOKUP(I11,'Endereços Ponta A'!$A$2:$E$10,4,TRUE)</f>
        <v>Nome: Luiz Cláudio Mendonça
E-mail: mendonca@ufba.br
Tels.: (71) 3283-6114 / (71) 3283-6128 / (71) 3283-6112</v>
      </c>
      <c r="M11" s="4" t="str">
        <f>VLOOKUP(I11,'Endereços Ponta A'!$A$2:$E$10,5,TRUE)</f>
        <v>015.180.714/0001-04</v>
      </c>
    </row>
    <row r="12" spans="1:13" ht="60" customHeight="1" x14ac:dyDescent="0.3">
      <c r="A12" s="16">
        <v>10</v>
      </c>
      <c r="B12" s="21" t="s">
        <v>104</v>
      </c>
      <c r="C12" s="7" t="s">
        <v>117</v>
      </c>
      <c r="D12" s="7" t="s">
        <v>118</v>
      </c>
      <c r="E12" s="16">
        <v>1000</v>
      </c>
      <c r="F12" s="7" t="s">
        <v>229</v>
      </c>
      <c r="G12" s="23" t="s">
        <v>230</v>
      </c>
      <c r="H12" s="7" t="s">
        <v>231</v>
      </c>
      <c r="I12" s="6" t="s">
        <v>105</v>
      </c>
      <c r="J12" s="3" t="str">
        <f>VLOOKUP(I12,'Endereços Ponta A'!$A$2:$E$10,2,TRUE)</f>
        <v>UFBA 
Avenida Milton Santos, s/n, Prédio do CPD/UFBA, Ondina, Salvador, BA 
CEP.: 40170-110</v>
      </c>
      <c r="K12" s="28" t="str">
        <f>VLOOKUP(I12,'Endereços Ponta A'!$A$2:$E$10,3,TRUE)</f>
        <v>-13.00246,-38.508975</v>
      </c>
      <c r="L12" s="3" t="str">
        <f>VLOOKUP(I12,'Endereços Ponta A'!$A$2:$E$10,4,TRUE)</f>
        <v>Nome: Luiz Cláudio Mendonça
E-mail: mendonca@ufba.br
Tels.: (71) 3283-6114 / (71) 3283-6128 / (71) 3283-6112</v>
      </c>
      <c r="M12" s="4" t="str">
        <f>VLOOKUP(I12,'Endereços Ponta A'!$A$2:$E$10,5,TRUE)</f>
        <v>015.180.714/0001-04</v>
      </c>
    </row>
    <row r="13" spans="1:13" ht="60" customHeight="1" x14ac:dyDescent="0.3">
      <c r="A13" s="16">
        <v>11</v>
      </c>
      <c r="B13" s="21" t="s">
        <v>104</v>
      </c>
      <c r="C13" s="7" t="s">
        <v>119</v>
      </c>
      <c r="D13" s="7" t="s">
        <v>120</v>
      </c>
      <c r="E13" s="16">
        <v>2000</v>
      </c>
      <c r="F13" s="7" t="s">
        <v>232</v>
      </c>
      <c r="G13" s="23" t="s">
        <v>233</v>
      </c>
      <c r="H13" s="7" t="s">
        <v>234</v>
      </c>
      <c r="I13" s="6" t="s">
        <v>105</v>
      </c>
      <c r="J13" s="3" t="str">
        <f>VLOOKUP(I13,'Endereços Ponta A'!$A$2:$E$10,2,TRUE)</f>
        <v>UFBA 
Avenida Milton Santos, s/n, Prédio do CPD/UFBA, Ondina, Salvador, BA 
CEP.: 40170-110</v>
      </c>
      <c r="K13" s="28" t="str">
        <f>VLOOKUP(I13,'Endereços Ponta A'!$A$2:$E$10,3,TRUE)</f>
        <v>-13.00246,-38.508975</v>
      </c>
      <c r="L13" s="3" t="str">
        <f>VLOOKUP(I13,'Endereços Ponta A'!$A$2:$E$10,4,TRUE)</f>
        <v>Nome: Luiz Cláudio Mendonça
E-mail: mendonca@ufba.br
Tels.: (71) 3283-6114 / (71) 3283-6128 / (71) 3283-6112</v>
      </c>
      <c r="M13" s="4" t="str">
        <f>VLOOKUP(I13,'Endereços Ponta A'!$A$2:$E$10,5,TRUE)</f>
        <v>015.180.714/0001-04</v>
      </c>
    </row>
    <row r="14" spans="1:13" ht="60" customHeight="1" x14ac:dyDescent="0.3">
      <c r="A14" s="16">
        <v>12</v>
      </c>
      <c r="B14" s="21" t="s">
        <v>121</v>
      </c>
      <c r="C14" s="7" t="s">
        <v>123</v>
      </c>
      <c r="D14" s="7" t="s">
        <v>124</v>
      </c>
      <c r="E14" s="16">
        <v>1000</v>
      </c>
      <c r="F14" s="7" t="s">
        <v>235</v>
      </c>
      <c r="G14" s="23" t="s">
        <v>236</v>
      </c>
      <c r="H14" s="7" t="s">
        <v>237</v>
      </c>
      <c r="I14" s="6" t="s">
        <v>122</v>
      </c>
      <c r="J14" s="3" t="str">
        <f>VLOOKUP(I14,'Endereços Ponta A'!$A$2:$E$10,2,TRUE)</f>
        <v>UFC
Campus do PICI, Bloco 901, Térreo, PICI, Fortaleza, CE
CEP.: 60455-760</v>
      </c>
      <c r="K14" s="28" t="str">
        <f>VLOOKUP(I14,'Endereços Ponta A'!$A$2:$E$10,3,TRUE)</f>
        <v>-3.7465433,-38.5739928</v>
      </c>
      <c r="L14" s="3" t="str">
        <f>VLOOKUP(I14,'Endereços Ponta A'!$A$2:$E$10,4,TRUE)</f>
        <v>Nome: Eriko Mota
E-mail: eriko.mota@pop-ce.rnp.br
Tel.: (85) 99197-2027</v>
      </c>
      <c r="M14" s="4" t="str">
        <f>VLOOKUP(I14,'Endereços Ponta A'!$A$2:$E$10,5,TRUE)</f>
        <v>007.272.636/0001-31</v>
      </c>
    </row>
    <row r="15" spans="1:13" ht="60" customHeight="1" x14ac:dyDescent="0.3">
      <c r="A15" s="16">
        <v>13</v>
      </c>
      <c r="B15" s="21" t="s">
        <v>121</v>
      </c>
      <c r="C15" s="7" t="s">
        <v>123</v>
      </c>
      <c r="D15" s="7" t="s">
        <v>125</v>
      </c>
      <c r="E15" s="16">
        <v>1000</v>
      </c>
      <c r="F15" s="7" t="s">
        <v>238</v>
      </c>
      <c r="G15" s="23" t="s">
        <v>239</v>
      </c>
      <c r="H15" s="7" t="s">
        <v>240</v>
      </c>
      <c r="I15" s="6" t="s">
        <v>122</v>
      </c>
      <c r="J15" s="3" t="str">
        <f>VLOOKUP(I15,'Endereços Ponta A'!$A$2:$E$10,2,TRUE)</f>
        <v>UFC
Campus do PICI, Bloco 901, Térreo, PICI, Fortaleza, CE
CEP.: 60455-760</v>
      </c>
      <c r="K15" s="28" t="str">
        <f>VLOOKUP(I15,'Endereços Ponta A'!$A$2:$E$10,3,TRUE)</f>
        <v>-3.7465433,-38.5739928</v>
      </c>
      <c r="L15" s="3" t="str">
        <f>VLOOKUP(I15,'Endereços Ponta A'!$A$2:$E$10,4,TRUE)</f>
        <v>Nome: Eriko Mota
E-mail: eriko.mota@pop-ce.rnp.br
Tel.: (85) 99197-2027</v>
      </c>
      <c r="M15" s="4" t="str">
        <f>VLOOKUP(I15,'Endereços Ponta A'!$A$2:$E$10,5,TRUE)</f>
        <v>007.272.636/0001-31</v>
      </c>
    </row>
    <row r="16" spans="1:13" ht="60" customHeight="1" x14ac:dyDescent="0.3">
      <c r="A16" s="16">
        <v>14</v>
      </c>
      <c r="B16" s="21" t="s">
        <v>121</v>
      </c>
      <c r="C16" s="7" t="s">
        <v>113</v>
      </c>
      <c r="D16" s="7" t="s">
        <v>126</v>
      </c>
      <c r="E16" s="16">
        <v>1000</v>
      </c>
      <c r="F16" s="7" t="s">
        <v>241</v>
      </c>
      <c r="G16" s="23" t="s">
        <v>242</v>
      </c>
      <c r="H16" s="7" t="s">
        <v>243</v>
      </c>
      <c r="I16" s="6" t="s">
        <v>122</v>
      </c>
      <c r="J16" s="3" t="str">
        <f>VLOOKUP(I16,'Endereços Ponta A'!$A$2:$E$10,2,TRUE)</f>
        <v>UFC
Campus do PICI, Bloco 901, Térreo, PICI, Fortaleza, CE
CEP.: 60455-760</v>
      </c>
      <c r="K16" s="28" t="str">
        <f>VLOOKUP(I16,'Endereços Ponta A'!$A$2:$E$10,3,TRUE)</f>
        <v>-3.7465433,-38.5739928</v>
      </c>
      <c r="L16" s="3" t="str">
        <f>VLOOKUP(I16,'Endereços Ponta A'!$A$2:$E$10,4,TRUE)</f>
        <v>Nome: Eriko Mota
E-mail: eriko.mota@pop-ce.rnp.br
Tel.: (85) 99197-2027</v>
      </c>
      <c r="M16" s="4" t="str">
        <f>VLOOKUP(I16,'Endereços Ponta A'!$A$2:$E$10,5,TRUE)</f>
        <v>007.272.636/0001-31</v>
      </c>
    </row>
    <row r="17" spans="1:13" ht="60" customHeight="1" x14ac:dyDescent="0.3">
      <c r="A17" s="16">
        <v>15</v>
      </c>
      <c r="B17" s="21" t="s">
        <v>127</v>
      </c>
      <c r="C17" s="7" t="s">
        <v>129</v>
      </c>
      <c r="D17" s="7" t="s">
        <v>130</v>
      </c>
      <c r="E17" s="16">
        <v>1000</v>
      </c>
      <c r="F17" s="7" t="s">
        <v>244</v>
      </c>
      <c r="G17" s="23" t="s">
        <v>245</v>
      </c>
      <c r="H17" s="7" t="s">
        <v>246</v>
      </c>
      <c r="I17" s="6" t="s">
        <v>128</v>
      </c>
      <c r="J17" s="3" t="str">
        <f>VLOOKUP(I17,'Endereços Ponta A'!$A$2:$E$10,2,TRUE)</f>
        <v>Ufma
Avenida dos Portugueses, s/n, Prédio Anexo do NTI-UFMA, Bacanga, São Luís, MA
CEP.: 65085-580</v>
      </c>
      <c r="K17" s="28" t="str">
        <f>VLOOKUP(I17,'Endereços Ponta A'!$A$2:$E$10,3,TRUE)</f>
        <v>-2.552041,-44.307405</v>
      </c>
      <c r="L17" s="3" t="str">
        <f>VLOOKUP(I17,'Endereços Ponta A'!$A$2:$E$10,4,TRUE)</f>
        <v>Nome: Marcos Aurélio Saminez da Silva
E-mail: marcos.silva@pop-ma.rnp.br
Tel.: (98) 3272-8896</v>
      </c>
      <c r="M17" s="4" t="str">
        <f>VLOOKUP(I17,'Endereços Ponta A'!$A$2:$E$10,5,TRUE)</f>
        <v>006.279.103/0001-19</v>
      </c>
    </row>
    <row r="18" spans="1:13" ht="60" customHeight="1" x14ac:dyDescent="0.3">
      <c r="A18" s="16">
        <v>16</v>
      </c>
      <c r="B18" s="21" t="s">
        <v>127</v>
      </c>
      <c r="C18" s="7" t="s">
        <v>133</v>
      </c>
      <c r="D18" s="7" t="s">
        <v>131</v>
      </c>
      <c r="E18" s="16">
        <v>1000</v>
      </c>
      <c r="F18" s="7" t="s">
        <v>382</v>
      </c>
      <c r="G18" s="23" t="s">
        <v>383</v>
      </c>
      <c r="H18" s="7" t="s">
        <v>384</v>
      </c>
      <c r="I18" s="6" t="s">
        <v>128</v>
      </c>
      <c r="J18" s="3" t="str">
        <f>VLOOKUP(I18,'Endereços Ponta A'!$A$2:$E$10,2,TRUE)</f>
        <v>Ufma
Avenida dos Portugueses, s/n, Prédio Anexo do NTI-UFMA, Bacanga, São Luís, MA
CEP.: 65085-580</v>
      </c>
      <c r="K18" s="28" t="str">
        <f>VLOOKUP(I18,'Endereços Ponta A'!$A$2:$E$10,3,TRUE)</f>
        <v>-2.552041,-44.307405</v>
      </c>
      <c r="L18" s="3" t="str">
        <f>VLOOKUP(I18,'Endereços Ponta A'!$A$2:$E$10,4,TRUE)</f>
        <v>Nome: Marcos Aurélio Saminez da Silva
E-mail: marcos.silva@pop-ma.rnp.br
Tel.: (98) 3272-8896</v>
      </c>
      <c r="M18" s="4" t="str">
        <f>VLOOKUP(I18,'Endereços Ponta A'!$A$2:$E$10,5,TRUE)</f>
        <v>006.279.103/0001-19</v>
      </c>
    </row>
    <row r="19" spans="1:13" ht="60" customHeight="1" x14ac:dyDescent="0.3">
      <c r="A19" s="16">
        <v>17</v>
      </c>
      <c r="B19" s="21" t="s">
        <v>127</v>
      </c>
      <c r="C19" s="7" t="s">
        <v>133</v>
      </c>
      <c r="D19" s="7" t="s">
        <v>132</v>
      </c>
      <c r="E19" s="16">
        <v>1000</v>
      </c>
      <c r="F19" s="7" t="s">
        <v>381</v>
      </c>
      <c r="G19" s="23" t="s">
        <v>385</v>
      </c>
      <c r="H19" s="7" t="s">
        <v>386</v>
      </c>
      <c r="I19" s="6" t="s">
        <v>128</v>
      </c>
      <c r="J19" s="3" t="str">
        <f>VLOOKUP(I19,'Endereços Ponta A'!$A$2:$E$10,2,TRUE)</f>
        <v>Ufma
Avenida dos Portugueses, s/n, Prédio Anexo do NTI-UFMA, Bacanga, São Luís, MA
CEP.: 65085-580</v>
      </c>
      <c r="K19" s="28" t="str">
        <f>VLOOKUP(I19,'Endereços Ponta A'!$A$2:$E$10,3,TRUE)</f>
        <v>-2.552041,-44.307405</v>
      </c>
      <c r="L19" s="3" t="str">
        <f>VLOOKUP(I19,'Endereços Ponta A'!$A$2:$E$10,4,TRUE)</f>
        <v>Nome: Marcos Aurélio Saminez da Silva
E-mail: marcos.silva@pop-ma.rnp.br
Tel.: (98) 3272-8896</v>
      </c>
      <c r="M19" s="4" t="str">
        <f>VLOOKUP(I19,'Endereços Ponta A'!$A$2:$E$10,5,TRUE)</f>
        <v>006.279.103/0001-19</v>
      </c>
    </row>
    <row r="20" spans="1:13" ht="60" customHeight="1" x14ac:dyDescent="0.3">
      <c r="A20" s="16">
        <v>18</v>
      </c>
      <c r="B20" s="21" t="s">
        <v>127</v>
      </c>
      <c r="C20" s="7" t="s">
        <v>133</v>
      </c>
      <c r="D20" s="7" t="s">
        <v>134</v>
      </c>
      <c r="E20" s="16">
        <v>1000</v>
      </c>
      <c r="F20" s="7" t="s">
        <v>247</v>
      </c>
      <c r="G20" s="23" t="s">
        <v>248</v>
      </c>
      <c r="H20" s="7" t="s">
        <v>249</v>
      </c>
      <c r="I20" s="6" t="s">
        <v>128</v>
      </c>
      <c r="J20" s="3" t="str">
        <f>VLOOKUP(I20,'Endereços Ponta A'!$A$2:$E$10,2,TRUE)</f>
        <v>Ufma
Avenida dos Portugueses, s/n, Prédio Anexo do NTI-UFMA, Bacanga, São Luís, MA
CEP.: 65085-580</v>
      </c>
      <c r="K20" s="28" t="str">
        <f>VLOOKUP(I20,'Endereços Ponta A'!$A$2:$E$10,3,TRUE)</f>
        <v>-2.552041,-44.307405</v>
      </c>
      <c r="L20" s="3" t="str">
        <f>VLOOKUP(I20,'Endereços Ponta A'!$A$2:$E$10,4,TRUE)</f>
        <v>Nome: Marcos Aurélio Saminez da Silva
E-mail: marcos.silva@pop-ma.rnp.br
Tel.: (98) 3272-8896</v>
      </c>
      <c r="M20" s="4" t="str">
        <f>VLOOKUP(I20,'Endereços Ponta A'!$A$2:$E$10,5,TRUE)</f>
        <v>006.279.103/0001-19</v>
      </c>
    </row>
    <row r="21" spans="1:13" ht="60" customHeight="1" x14ac:dyDescent="0.3">
      <c r="A21" s="16">
        <v>19</v>
      </c>
      <c r="B21" s="21" t="s">
        <v>127</v>
      </c>
      <c r="C21" s="7" t="s">
        <v>133</v>
      </c>
      <c r="D21" s="7" t="s">
        <v>135</v>
      </c>
      <c r="E21" s="16">
        <v>1000</v>
      </c>
      <c r="F21" s="7" t="s">
        <v>250</v>
      </c>
      <c r="G21" s="23" t="s">
        <v>251</v>
      </c>
      <c r="H21" s="7" t="s">
        <v>252</v>
      </c>
      <c r="I21" s="6" t="s">
        <v>128</v>
      </c>
      <c r="J21" s="3" t="str">
        <f>VLOOKUP(I21,'Endereços Ponta A'!$A$2:$E$10,2,TRUE)</f>
        <v>Ufma
Avenida dos Portugueses, s/n, Prédio Anexo do NTI-UFMA, Bacanga, São Luís, MA
CEP.: 65085-580</v>
      </c>
      <c r="K21" s="28" t="str">
        <f>VLOOKUP(I21,'Endereços Ponta A'!$A$2:$E$10,3,TRUE)</f>
        <v>-2.552041,-44.307405</v>
      </c>
      <c r="L21" s="3" t="str">
        <f>VLOOKUP(I21,'Endereços Ponta A'!$A$2:$E$10,4,TRUE)</f>
        <v>Nome: Marcos Aurélio Saminez da Silva
E-mail: marcos.silva@pop-ma.rnp.br
Tel.: (98) 3272-8896</v>
      </c>
      <c r="M21" s="4" t="str">
        <f>VLOOKUP(I21,'Endereços Ponta A'!$A$2:$E$10,5,TRUE)</f>
        <v>006.279.103/0001-19</v>
      </c>
    </row>
    <row r="22" spans="1:13" ht="60" customHeight="1" x14ac:dyDescent="0.3">
      <c r="A22" s="16">
        <v>20</v>
      </c>
      <c r="B22" s="21" t="s">
        <v>127</v>
      </c>
      <c r="C22" s="7" t="s">
        <v>133</v>
      </c>
      <c r="D22" s="7" t="s">
        <v>136</v>
      </c>
      <c r="E22" s="16">
        <v>1000</v>
      </c>
      <c r="F22" s="7" t="s">
        <v>253</v>
      </c>
      <c r="G22" s="23" t="s">
        <v>254</v>
      </c>
      <c r="H22" s="7" t="s">
        <v>255</v>
      </c>
      <c r="I22" s="6" t="s">
        <v>128</v>
      </c>
      <c r="J22" s="3" t="str">
        <f>VLOOKUP(I22,'Endereços Ponta A'!$A$2:$E$10,2,TRUE)</f>
        <v>Ufma
Avenida dos Portugueses, s/n, Prédio Anexo do NTI-UFMA, Bacanga, São Luís, MA
CEP.: 65085-580</v>
      </c>
      <c r="K22" s="28" t="str">
        <f>VLOOKUP(I22,'Endereços Ponta A'!$A$2:$E$10,3,TRUE)</f>
        <v>-2.552041,-44.307405</v>
      </c>
      <c r="L22" s="3" t="str">
        <f>VLOOKUP(I22,'Endereços Ponta A'!$A$2:$E$10,4,TRUE)</f>
        <v>Nome: Marcos Aurélio Saminez da Silva
E-mail: marcos.silva@pop-ma.rnp.br
Tel.: (98) 3272-8896</v>
      </c>
      <c r="M22" s="4" t="str">
        <f>VLOOKUP(I22,'Endereços Ponta A'!$A$2:$E$10,5,TRUE)</f>
        <v>006.279.103/0001-19</v>
      </c>
    </row>
    <row r="23" spans="1:13" ht="60" customHeight="1" x14ac:dyDescent="0.3">
      <c r="A23" s="16">
        <v>21</v>
      </c>
      <c r="B23" s="21" t="s">
        <v>127</v>
      </c>
      <c r="C23" s="7" t="s">
        <v>133</v>
      </c>
      <c r="D23" s="7" t="s">
        <v>137</v>
      </c>
      <c r="E23" s="16">
        <v>1000</v>
      </c>
      <c r="F23" s="7" t="s">
        <v>256</v>
      </c>
      <c r="G23" s="23" t="s">
        <v>257</v>
      </c>
      <c r="H23" s="7" t="s">
        <v>258</v>
      </c>
      <c r="I23" s="6" t="s">
        <v>128</v>
      </c>
      <c r="J23" s="3" t="str">
        <f>VLOOKUP(I23,'Endereços Ponta A'!$A$2:$E$10,2,TRUE)</f>
        <v>Ufma
Avenida dos Portugueses, s/n, Prédio Anexo do NTI-UFMA, Bacanga, São Luís, MA
CEP.: 65085-580</v>
      </c>
      <c r="K23" s="28" t="str">
        <f>VLOOKUP(I23,'Endereços Ponta A'!$A$2:$E$10,3,TRUE)</f>
        <v>-2.552041,-44.307405</v>
      </c>
      <c r="L23" s="3" t="str">
        <f>VLOOKUP(I23,'Endereços Ponta A'!$A$2:$E$10,4,TRUE)</f>
        <v>Nome: Marcos Aurélio Saminez da Silva
E-mail: marcos.silva@pop-ma.rnp.br
Tel.: (98) 3272-8896</v>
      </c>
      <c r="M23" s="4" t="str">
        <f>VLOOKUP(I23,'Endereços Ponta A'!$A$2:$E$10,5,TRUE)</f>
        <v>006.279.103/0001-19</v>
      </c>
    </row>
    <row r="24" spans="1:13" ht="60" customHeight="1" x14ac:dyDescent="0.3">
      <c r="A24" s="16">
        <v>22</v>
      </c>
      <c r="B24" s="21" t="s">
        <v>127</v>
      </c>
      <c r="C24" s="7" t="s">
        <v>133</v>
      </c>
      <c r="D24" s="7" t="s">
        <v>138</v>
      </c>
      <c r="E24" s="16">
        <v>1000</v>
      </c>
      <c r="F24" s="7" t="s">
        <v>259</v>
      </c>
      <c r="G24" s="23" t="s">
        <v>260</v>
      </c>
      <c r="H24" s="7" t="s">
        <v>261</v>
      </c>
      <c r="I24" s="6" t="s">
        <v>128</v>
      </c>
      <c r="J24" s="3" t="str">
        <f>VLOOKUP(I24,'Endereços Ponta A'!$A$2:$E$10,2,TRUE)</f>
        <v>Ufma
Avenida dos Portugueses, s/n, Prédio Anexo do NTI-UFMA, Bacanga, São Luís, MA
CEP.: 65085-580</v>
      </c>
      <c r="K24" s="28" t="str">
        <f>VLOOKUP(I24,'Endereços Ponta A'!$A$2:$E$10,3,TRUE)</f>
        <v>-2.552041,-44.307405</v>
      </c>
      <c r="L24" s="3" t="str">
        <f>VLOOKUP(I24,'Endereços Ponta A'!$A$2:$E$10,4,TRUE)</f>
        <v>Nome: Marcos Aurélio Saminez da Silva
E-mail: marcos.silva@pop-ma.rnp.br
Tel.: (98) 3272-8896</v>
      </c>
      <c r="M24" s="4" t="str">
        <f>VLOOKUP(I24,'Endereços Ponta A'!$A$2:$E$10,5,TRUE)</f>
        <v>006.279.103/0001-19</v>
      </c>
    </row>
    <row r="25" spans="1:13" ht="60" customHeight="1" x14ac:dyDescent="0.3">
      <c r="A25" s="16">
        <v>23</v>
      </c>
      <c r="B25" s="21" t="s">
        <v>127</v>
      </c>
      <c r="C25" s="7" t="s">
        <v>133</v>
      </c>
      <c r="D25" s="7" t="s">
        <v>139</v>
      </c>
      <c r="E25" s="16">
        <v>1000</v>
      </c>
      <c r="F25" s="7" t="s">
        <v>262</v>
      </c>
      <c r="G25" s="23" t="s">
        <v>263</v>
      </c>
      <c r="H25" s="7" t="s">
        <v>264</v>
      </c>
      <c r="I25" s="6" t="s">
        <v>128</v>
      </c>
      <c r="J25" s="3" t="str">
        <f>VLOOKUP(I25,'Endereços Ponta A'!$A$2:$E$10,2,TRUE)</f>
        <v>Ufma
Avenida dos Portugueses, s/n, Prédio Anexo do NTI-UFMA, Bacanga, São Luís, MA
CEP.: 65085-580</v>
      </c>
      <c r="K25" s="28" t="str">
        <f>VLOOKUP(I25,'Endereços Ponta A'!$A$2:$E$10,3,TRUE)</f>
        <v>-2.552041,-44.307405</v>
      </c>
      <c r="L25" s="3" t="str">
        <f>VLOOKUP(I25,'Endereços Ponta A'!$A$2:$E$10,4,TRUE)</f>
        <v>Nome: Marcos Aurélio Saminez da Silva
E-mail: marcos.silva@pop-ma.rnp.br
Tel.: (98) 3272-8896</v>
      </c>
      <c r="M25" s="4" t="str">
        <f>VLOOKUP(I25,'Endereços Ponta A'!$A$2:$E$10,5,TRUE)</f>
        <v>006.279.103/0001-19</v>
      </c>
    </row>
    <row r="26" spans="1:13" ht="60" customHeight="1" x14ac:dyDescent="0.3">
      <c r="A26" s="16">
        <v>24</v>
      </c>
      <c r="B26" s="21" t="s">
        <v>127</v>
      </c>
      <c r="C26" s="7" t="s">
        <v>133</v>
      </c>
      <c r="D26" s="7" t="s">
        <v>140</v>
      </c>
      <c r="E26" s="16">
        <v>1000</v>
      </c>
      <c r="F26" s="7" t="s">
        <v>265</v>
      </c>
      <c r="G26" s="23" t="s">
        <v>266</v>
      </c>
      <c r="H26" s="7" t="s">
        <v>267</v>
      </c>
      <c r="I26" s="6" t="s">
        <v>128</v>
      </c>
      <c r="J26" s="3" t="str">
        <f>VLOOKUP(I26,'Endereços Ponta A'!$A$2:$E$10,2,TRUE)</f>
        <v>Ufma
Avenida dos Portugueses, s/n, Prédio Anexo do NTI-UFMA, Bacanga, São Luís, MA
CEP.: 65085-580</v>
      </c>
      <c r="K26" s="28" t="str">
        <f>VLOOKUP(I26,'Endereços Ponta A'!$A$2:$E$10,3,TRUE)</f>
        <v>-2.552041,-44.307405</v>
      </c>
      <c r="L26" s="3" t="str">
        <f>VLOOKUP(I26,'Endereços Ponta A'!$A$2:$E$10,4,TRUE)</f>
        <v>Nome: Marcos Aurélio Saminez da Silva
E-mail: marcos.silva@pop-ma.rnp.br
Tel.: (98) 3272-8896</v>
      </c>
      <c r="M26" s="4" t="str">
        <f>VLOOKUP(I26,'Endereços Ponta A'!$A$2:$E$10,5,TRUE)</f>
        <v>006.279.103/0001-19</v>
      </c>
    </row>
    <row r="27" spans="1:13" ht="60" customHeight="1" x14ac:dyDescent="0.3">
      <c r="A27" s="16">
        <v>25</v>
      </c>
      <c r="B27" s="21" t="s">
        <v>127</v>
      </c>
      <c r="C27" s="7" t="s">
        <v>133</v>
      </c>
      <c r="D27" s="7" t="s">
        <v>141</v>
      </c>
      <c r="E27" s="16">
        <v>1000</v>
      </c>
      <c r="F27" s="7" t="s">
        <v>268</v>
      </c>
      <c r="G27" s="23" t="s">
        <v>269</v>
      </c>
      <c r="H27" s="7" t="s">
        <v>270</v>
      </c>
      <c r="I27" s="6" t="s">
        <v>128</v>
      </c>
      <c r="J27" s="3" t="str">
        <f>VLOOKUP(I27,'Endereços Ponta A'!$A$2:$E$10,2,TRUE)</f>
        <v>Ufma
Avenida dos Portugueses, s/n, Prédio Anexo do NTI-UFMA, Bacanga, São Luís, MA
CEP.: 65085-580</v>
      </c>
      <c r="K27" s="28" t="str">
        <f>VLOOKUP(I27,'Endereços Ponta A'!$A$2:$E$10,3,TRUE)</f>
        <v>-2.552041,-44.307405</v>
      </c>
      <c r="L27" s="3" t="str">
        <f>VLOOKUP(I27,'Endereços Ponta A'!$A$2:$E$10,4,TRUE)</f>
        <v>Nome: Marcos Aurélio Saminez da Silva
E-mail: marcos.silva@pop-ma.rnp.br
Tel.: (98) 3272-8896</v>
      </c>
      <c r="M27" s="4" t="str">
        <f>VLOOKUP(I27,'Endereços Ponta A'!$A$2:$E$10,5,TRUE)</f>
        <v>006.279.103/0001-19</v>
      </c>
    </row>
    <row r="28" spans="1:13" ht="60" customHeight="1" x14ac:dyDescent="0.3">
      <c r="A28" s="16">
        <v>26</v>
      </c>
      <c r="B28" s="21" t="s">
        <v>127</v>
      </c>
      <c r="C28" s="7" t="s">
        <v>133</v>
      </c>
      <c r="D28" s="7" t="s">
        <v>142</v>
      </c>
      <c r="E28" s="16">
        <v>1000</v>
      </c>
      <c r="F28" s="7" t="s">
        <v>271</v>
      </c>
      <c r="G28" s="23" t="s">
        <v>272</v>
      </c>
      <c r="H28" s="7" t="s">
        <v>273</v>
      </c>
      <c r="I28" s="6" t="s">
        <v>128</v>
      </c>
      <c r="J28" s="3" t="str">
        <f>VLOOKUP(I28,'Endereços Ponta A'!$A$2:$E$10,2,TRUE)</f>
        <v>Ufma
Avenida dos Portugueses, s/n, Prédio Anexo do NTI-UFMA, Bacanga, São Luís, MA
CEP.: 65085-580</v>
      </c>
      <c r="K28" s="28" t="str">
        <f>VLOOKUP(I28,'Endereços Ponta A'!$A$2:$E$10,3,TRUE)</f>
        <v>-2.552041,-44.307405</v>
      </c>
      <c r="L28" s="3" t="str">
        <f>VLOOKUP(I28,'Endereços Ponta A'!$A$2:$E$10,4,TRUE)</f>
        <v>Nome: Marcos Aurélio Saminez da Silva
E-mail: marcos.silva@pop-ma.rnp.br
Tel.: (98) 3272-8896</v>
      </c>
      <c r="M28" s="4" t="str">
        <f>VLOOKUP(I28,'Endereços Ponta A'!$A$2:$E$10,5,TRUE)</f>
        <v>006.279.103/0001-19</v>
      </c>
    </row>
    <row r="29" spans="1:13" ht="60" customHeight="1" x14ac:dyDescent="0.3">
      <c r="A29" s="16">
        <v>27</v>
      </c>
      <c r="B29" s="21" t="s">
        <v>143</v>
      </c>
      <c r="C29" s="7" t="s">
        <v>145</v>
      </c>
      <c r="D29" s="7" t="s">
        <v>146</v>
      </c>
      <c r="E29" s="16">
        <v>1000</v>
      </c>
      <c r="F29" s="7" t="s">
        <v>274</v>
      </c>
      <c r="G29" s="23" t="s">
        <v>275</v>
      </c>
      <c r="H29" s="7" t="s">
        <v>276</v>
      </c>
      <c r="I29" s="6" t="s">
        <v>144</v>
      </c>
      <c r="J29" s="3" t="str">
        <f>VLOOKUP(I29,'Endereços Ponta A'!$A$2:$E$10,2,TRUE)</f>
        <v>Ufcg
Avenida Aprígio Veloso, 882, Bloco CN, Sala 120, Bodocongó, Campina Grande, PB
CEP.: 58109-970</v>
      </c>
      <c r="K29" s="28" t="str">
        <f>VLOOKUP(I29,'Endereços Ponta A'!$A$2:$E$10,3,TRUE)</f>
        <v>-7.216198,-35.908253</v>
      </c>
      <c r="L29" s="3" t="str">
        <f>VLOOKUP(I29,'Endereços Ponta A'!$A$2:$E$10,4,TRUE)</f>
        <v xml:space="preserve">Nome: Helton Medeiros
E-mails: helton.medeiros@rnp.br / operacao@pop-pb.rnp.br
Tels.: (81) 99571-0757 / (83) 2101-1442 </v>
      </c>
      <c r="M29" s="4" t="str">
        <f>VLOOKUP(I29,'Endereços Ponta A'!$A$2:$E$10,5,TRUE)</f>
        <v>005.055.128/0001-76</v>
      </c>
    </row>
    <row r="30" spans="1:13" ht="60" customHeight="1" x14ac:dyDescent="0.3">
      <c r="A30" s="16">
        <v>28</v>
      </c>
      <c r="B30" s="21" t="s">
        <v>143</v>
      </c>
      <c r="C30" s="7" t="s">
        <v>145</v>
      </c>
      <c r="D30" s="7" t="s">
        <v>147</v>
      </c>
      <c r="E30" s="16">
        <v>1000</v>
      </c>
      <c r="F30" s="7" t="s">
        <v>277</v>
      </c>
      <c r="G30" s="23" t="s">
        <v>278</v>
      </c>
      <c r="H30" s="7" t="s">
        <v>279</v>
      </c>
      <c r="I30" s="6" t="s">
        <v>144</v>
      </c>
      <c r="J30" s="3" t="str">
        <f>VLOOKUP(I30,'Endereços Ponta A'!$A$2:$E$10,2,TRUE)</f>
        <v>Ufcg
Avenida Aprígio Veloso, 882, Bloco CN, Sala 120, Bodocongó, Campina Grande, PB
CEP.: 58109-970</v>
      </c>
      <c r="K30" s="28" t="str">
        <f>VLOOKUP(I30,'Endereços Ponta A'!$A$2:$E$10,3,TRUE)</f>
        <v>-7.216198,-35.908253</v>
      </c>
      <c r="L30" s="3" t="str">
        <f>VLOOKUP(I30,'Endereços Ponta A'!$A$2:$E$10,4,TRUE)</f>
        <v xml:space="preserve">Nome: Helton Medeiros
E-mails: helton.medeiros@rnp.br / operacao@pop-pb.rnp.br
Tels.: (81) 99571-0757 / (83) 2101-1442 </v>
      </c>
      <c r="M30" s="4" t="str">
        <f>VLOOKUP(I30,'Endereços Ponta A'!$A$2:$E$10,5,TRUE)</f>
        <v>005.055.128/0001-76</v>
      </c>
    </row>
    <row r="31" spans="1:13" ht="60" customHeight="1" x14ac:dyDescent="0.3">
      <c r="A31" s="16">
        <v>29</v>
      </c>
      <c r="B31" s="21" t="s">
        <v>143</v>
      </c>
      <c r="C31" s="7" t="s">
        <v>145</v>
      </c>
      <c r="D31" s="7" t="s">
        <v>148</v>
      </c>
      <c r="E31" s="16">
        <v>1000</v>
      </c>
      <c r="F31" s="7" t="s">
        <v>280</v>
      </c>
      <c r="G31" s="23" t="s">
        <v>281</v>
      </c>
      <c r="H31" s="7" t="s">
        <v>282</v>
      </c>
      <c r="I31" s="6" t="s">
        <v>144</v>
      </c>
      <c r="J31" s="3" t="str">
        <f>VLOOKUP(I31,'Endereços Ponta A'!$A$2:$E$10,2,TRUE)</f>
        <v>Ufcg
Avenida Aprígio Veloso, 882, Bloco CN, Sala 120, Bodocongó, Campina Grande, PB
CEP.: 58109-970</v>
      </c>
      <c r="K31" s="28" t="str">
        <f>VLOOKUP(I31,'Endereços Ponta A'!$A$2:$E$10,3,TRUE)</f>
        <v>-7.216198,-35.908253</v>
      </c>
      <c r="L31" s="3" t="str">
        <f>VLOOKUP(I31,'Endereços Ponta A'!$A$2:$E$10,4,TRUE)</f>
        <v xml:space="preserve">Nome: Helton Medeiros
E-mails: helton.medeiros@rnp.br / operacao@pop-pb.rnp.br
Tels.: (81) 99571-0757 / (83) 2101-1442 </v>
      </c>
      <c r="M31" s="4" t="str">
        <f>VLOOKUP(I31,'Endereços Ponta A'!$A$2:$E$10,5,TRUE)</f>
        <v>005.055.128/0001-76</v>
      </c>
    </row>
    <row r="32" spans="1:13" ht="60" customHeight="1" x14ac:dyDescent="0.3">
      <c r="A32" s="16">
        <v>30</v>
      </c>
      <c r="B32" s="21" t="s">
        <v>143</v>
      </c>
      <c r="C32" s="7" t="s">
        <v>145</v>
      </c>
      <c r="D32" s="7" t="s">
        <v>149</v>
      </c>
      <c r="E32" s="16">
        <v>1000</v>
      </c>
      <c r="F32" s="7" t="s">
        <v>283</v>
      </c>
      <c r="G32" s="23" t="s">
        <v>284</v>
      </c>
      <c r="H32" s="7" t="s">
        <v>285</v>
      </c>
      <c r="I32" s="6" t="s">
        <v>144</v>
      </c>
      <c r="J32" s="3" t="str">
        <f>VLOOKUP(I32,'Endereços Ponta A'!$A$2:$E$10,2,TRUE)</f>
        <v>Ufcg
Avenida Aprígio Veloso, 882, Bloco CN, Sala 120, Bodocongó, Campina Grande, PB
CEP.: 58109-970</v>
      </c>
      <c r="K32" s="28" t="str">
        <f>VLOOKUP(I32,'Endereços Ponta A'!$A$2:$E$10,3,TRUE)</f>
        <v>-7.216198,-35.908253</v>
      </c>
      <c r="L32" s="3" t="str">
        <f>VLOOKUP(I32,'Endereços Ponta A'!$A$2:$E$10,4,TRUE)</f>
        <v xml:space="preserve">Nome: Helton Medeiros
E-mails: helton.medeiros@rnp.br / operacao@pop-pb.rnp.br
Tels.: (81) 99571-0757 / (83) 2101-1442 </v>
      </c>
      <c r="M32" s="4" t="str">
        <f>VLOOKUP(I32,'Endereços Ponta A'!$A$2:$E$10,5,TRUE)</f>
        <v>005.055.128/0001-76</v>
      </c>
    </row>
    <row r="33" spans="1:13" ht="60" customHeight="1" x14ac:dyDescent="0.3">
      <c r="A33" s="16">
        <v>31</v>
      </c>
      <c r="B33" s="21" t="s">
        <v>143</v>
      </c>
      <c r="C33" s="7" t="s">
        <v>145</v>
      </c>
      <c r="D33" s="7" t="s">
        <v>150</v>
      </c>
      <c r="E33" s="16">
        <v>1000</v>
      </c>
      <c r="F33" s="7" t="s">
        <v>286</v>
      </c>
      <c r="G33" s="23" t="s">
        <v>287</v>
      </c>
      <c r="H33" s="7" t="s">
        <v>288</v>
      </c>
      <c r="I33" s="6" t="s">
        <v>144</v>
      </c>
      <c r="J33" s="3" t="str">
        <f>VLOOKUP(I33,'Endereços Ponta A'!$A$2:$E$10,2,TRUE)</f>
        <v>Ufcg
Avenida Aprígio Veloso, 882, Bloco CN, Sala 120, Bodocongó, Campina Grande, PB
CEP.: 58109-970</v>
      </c>
      <c r="K33" s="28" t="str">
        <f>VLOOKUP(I33,'Endereços Ponta A'!$A$2:$E$10,3,TRUE)</f>
        <v>-7.216198,-35.908253</v>
      </c>
      <c r="L33" s="3" t="str">
        <f>VLOOKUP(I33,'Endereços Ponta A'!$A$2:$E$10,4,TRUE)</f>
        <v xml:space="preserve">Nome: Helton Medeiros
E-mails: helton.medeiros@rnp.br / operacao@pop-pb.rnp.br
Tels.: (81) 99571-0757 / (83) 2101-1442 </v>
      </c>
      <c r="M33" s="4" t="str">
        <f>VLOOKUP(I33,'Endereços Ponta A'!$A$2:$E$10,5,TRUE)</f>
        <v>005.055.128/0001-76</v>
      </c>
    </row>
    <row r="34" spans="1:13" ht="60" customHeight="1" x14ac:dyDescent="0.3">
      <c r="A34" s="16">
        <v>32</v>
      </c>
      <c r="B34" s="21" t="s">
        <v>143</v>
      </c>
      <c r="C34" s="7" t="s">
        <v>145</v>
      </c>
      <c r="D34" s="7" t="s">
        <v>151</v>
      </c>
      <c r="E34" s="16">
        <v>1000</v>
      </c>
      <c r="F34" s="7" t="s">
        <v>289</v>
      </c>
      <c r="G34" s="23" t="s">
        <v>290</v>
      </c>
      <c r="H34" s="7" t="s">
        <v>291</v>
      </c>
      <c r="I34" s="6" t="s">
        <v>144</v>
      </c>
      <c r="J34" s="3" t="str">
        <f>VLOOKUP(I34,'Endereços Ponta A'!$A$2:$E$10,2,TRUE)</f>
        <v>Ufcg
Avenida Aprígio Veloso, 882, Bloco CN, Sala 120, Bodocongó, Campina Grande, PB
CEP.: 58109-970</v>
      </c>
      <c r="K34" s="28" t="str">
        <f>VLOOKUP(I34,'Endereços Ponta A'!$A$2:$E$10,3,TRUE)</f>
        <v>-7.216198,-35.908253</v>
      </c>
      <c r="L34" s="3" t="str">
        <f>VLOOKUP(I34,'Endereços Ponta A'!$A$2:$E$10,4,TRUE)</f>
        <v xml:space="preserve">Nome: Helton Medeiros
E-mails: helton.medeiros@rnp.br / operacao@pop-pb.rnp.br
Tels.: (81) 99571-0757 / (83) 2101-1442 </v>
      </c>
      <c r="M34" s="4" t="str">
        <f>VLOOKUP(I34,'Endereços Ponta A'!$A$2:$E$10,5,TRUE)</f>
        <v>005.055.128/0001-76</v>
      </c>
    </row>
    <row r="35" spans="1:13" ht="60" customHeight="1" x14ac:dyDescent="0.3">
      <c r="A35" s="16">
        <v>33</v>
      </c>
      <c r="B35" s="21" t="s">
        <v>143</v>
      </c>
      <c r="C35" s="7" t="s">
        <v>145</v>
      </c>
      <c r="D35" s="7" t="s">
        <v>152</v>
      </c>
      <c r="E35" s="16">
        <v>1000</v>
      </c>
      <c r="F35" s="7" t="s">
        <v>292</v>
      </c>
      <c r="G35" s="23" t="s">
        <v>293</v>
      </c>
      <c r="H35" s="7" t="s">
        <v>294</v>
      </c>
      <c r="I35" s="6" t="s">
        <v>144</v>
      </c>
      <c r="J35" s="3" t="str">
        <f>VLOOKUP(I35,'Endereços Ponta A'!$A$2:$E$10,2,TRUE)</f>
        <v>Ufcg
Avenida Aprígio Veloso, 882, Bloco CN, Sala 120, Bodocongó, Campina Grande, PB
CEP.: 58109-970</v>
      </c>
      <c r="K35" s="28" t="str">
        <f>VLOOKUP(I35,'Endereços Ponta A'!$A$2:$E$10,3,TRUE)</f>
        <v>-7.216198,-35.908253</v>
      </c>
      <c r="L35" s="3" t="str">
        <f>VLOOKUP(I35,'Endereços Ponta A'!$A$2:$E$10,4,TRUE)</f>
        <v xml:space="preserve">Nome: Helton Medeiros
E-mails: helton.medeiros@rnp.br / operacao@pop-pb.rnp.br
Tels.: (81) 99571-0757 / (83) 2101-1442 </v>
      </c>
      <c r="M35" s="4" t="str">
        <f>VLOOKUP(I35,'Endereços Ponta A'!$A$2:$E$10,5,TRUE)</f>
        <v>005.055.128/0001-76</v>
      </c>
    </row>
    <row r="36" spans="1:13" ht="60" customHeight="1" x14ac:dyDescent="0.3">
      <c r="A36" s="16">
        <v>34</v>
      </c>
      <c r="B36" s="21" t="s">
        <v>143</v>
      </c>
      <c r="C36" s="7" t="s">
        <v>145</v>
      </c>
      <c r="D36" s="7" t="s">
        <v>153</v>
      </c>
      <c r="E36" s="16">
        <v>1000</v>
      </c>
      <c r="F36" s="7" t="s">
        <v>295</v>
      </c>
      <c r="G36" s="23" t="s">
        <v>296</v>
      </c>
      <c r="H36" s="7" t="s">
        <v>297</v>
      </c>
      <c r="I36" s="6" t="s">
        <v>144</v>
      </c>
      <c r="J36" s="3" t="str">
        <f>VLOOKUP(I36,'Endereços Ponta A'!$A$2:$E$10,2,TRUE)</f>
        <v>Ufcg
Avenida Aprígio Veloso, 882, Bloco CN, Sala 120, Bodocongó, Campina Grande, PB
CEP.: 58109-970</v>
      </c>
      <c r="K36" s="28" t="str">
        <f>VLOOKUP(I36,'Endereços Ponta A'!$A$2:$E$10,3,TRUE)</f>
        <v>-7.216198,-35.908253</v>
      </c>
      <c r="L36" s="3" t="str">
        <f>VLOOKUP(I36,'Endereços Ponta A'!$A$2:$E$10,4,TRUE)</f>
        <v xml:space="preserve">Nome: Helton Medeiros
E-mails: helton.medeiros@rnp.br / operacao@pop-pb.rnp.br
Tels.: (81) 99571-0757 / (83) 2101-1442 </v>
      </c>
      <c r="M36" s="4" t="str">
        <f>VLOOKUP(I36,'Endereços Ponta A'!$A$2:$E$10,5,TRUE)</f>
        <v>005.055.128/0001-76</v>
      </c>
    </row>
    <row r="37" spans="1:13" ht="60" customHeight="1" x14ac:dyDescent="0.3">
      <c r="A37" s="16">
        <v>35</v>
      </c>
      <c r="B37" s="21" t="s">
        <v>143</v>
      </c>
      <c r="C37" s="7" t="s">
        <v>145</v>
      </c>
      <c r="D37" s="7" t="s">
        <v>154</v>
      </c>
      <c r="E37" s="16">
        <v>1000</v>
      </c>
      <c r="F37" s="7" t="s">
        <v>298</v>
      </c>
      <c r="G37" s="23" t="s">
        <v>299</v>
      </c>
      <c r="H37" s="7" t="s">
        <v>300</v>
      </c>
      <c r="I37" s="6" t="s">
        <v>144</v>
      </c>
      <c r="J37" s="3" t="str">
        <f>VLOOKUP(I37,'Endereços Ponta A'!$A$2:$E$10,2,TRUE)</f>
        <v>Ufcg
Avenida Aprígio Veloso, 882, Bloco CN, Sala 120, Bodocongó, Campina Grande, PB
CEP.: 58109-970</v>
      </c>
      <c r="K37" s="28" t="str">
        <f>VLOOKUP(I37,'Endereços Ponta A'!$A$2:$E$10,3,TRUE)</f>
        <v>-7.216198,-35.908253</v>
      </c>
      <c r="L37" s="3" t="str">
        <f>VLOOKUP(I37,'Endereços Ponta A'!$A$2:$E$10,4,TRUE)</f>
        <v xml:space="preserve">Nome: Helton Medeiros
E-mails: helton.medeiros@rnp.br / operacao@pop-pb.rnp.br
Tels.: (81) 99571-0757 / (83) 2101-1442 </v>
      </c>
      <c r="M37" s="4" t="str">
        <f>VLOOKUP(I37,'Endereços Ponta A'!$A$2:$E$10,5,TRUE)</f>
        <v>005.055.128/0001-76</v>
      </c>
    </row>
    <row r="38" spans="1:13" ht="60" customHeight="1" x14ac:dyDescent="0.3">
      <c r="A38" s="16">
        <v>36</v>
      </c>
      <c r="B38" s="21" t="s">
        <v>143</v>
      </c>
      <c r="C38" s="7" t="s">
        <v>145</v>
      </c>
      <c r="D38" s="7" t="s">
        <v>155</v>
      </c>
      <c r="E38" s="16">
        <v>1000</v>
      </c>
      <c r="F38" s="7" t="s">
        <v>301</v>
      </c>
      <c r="G38" s="23" t="s">
        <v>302</v>
      </c>
      <c r="H38" s="7" t="s">
        <v>303</v>
      </c>
      <c r="I38" s="6" t="s">
        <v>144</v>
      </c>
      <c r="J38" s="3" t="str">
        <f>VLOOKUP(I38,'Endereços Ponta A'!$A$2:$E$10,2,TRUE)</f>
        <v>Ufcg
Avenida Aprígio Veloso, 882, Bloco CN, Sala 120, Bodocongó, Campina Grande, PB
CEP.: 58109-970</v>
      </c>
      <c r="K38" s="28" t="str">
        <f>VLOOKUP(I38,'Endereços Ponta A'!$A$2:$E$10,3,TRUE)</f>
        <v>-7.216198,-35.908253</v>
      </c>
      <c r="L38" s="3" t="str">
        <f>VLOOKUP(I38,'Endereços Ponta A'!$A$2:$E$10,4,TRUE)</f>
        <v xml:space="preserve">Nome: Helton Medeiros
E-mails: helton.medeiros@rnp.br / operacao@pop-pb.rnp.br
Tels.: (81) 99571-0757 / (83) 2101-1442 </v>
      </c>
      <c r="M38" s="4" t="str">
        <f>VLOOKUP(I38,'Endereços Ponta A'!$A$2:$E$10,5,TRUE)</f>
        <v>005.055.128/0001-76</v>
      </c>
    </row>
    <row r="39" spans="1:13" ht="60" customHeight="1" x14ac:dyDescent="0.3">
      <c r="A39" s="16">
        <v>37</v>
      </c>
      <c r="B39" s="21" t="s">
        <v>143</v>
      </c>
      <c r="C39" s="7" t="s">
        <v>145</v>
      </c>
      <c r="D39" s="7" t="s">
        <v>156</v>
      </c>
      <c r="E39" s="16">
        <v>1000</v>
      </c>
      <c r="F39" s="7" t="s">
        <v>304</v>
      </c>
      <c r="G39" s="23" t="s">
        <v>305</v>
      </c>
      <c r="H39" s="7" t="s">
        <v>303</v>
      </c>
      <c r="I39" s="6" t="s">
        <v>144</v>
      </c>
      <c r="J39" s="3" t="str">
        <f>VLOOKUP(I39,'Endereços Ponta A'!$A$2:$E$10,2,TRUE)</f>
        <v>Ufcg
Avenida Aprígio Veloso, 882, Bloco CN, Sala 120, Bodocongó, Campina Grande, PB
CEP.: 58109-970</v>
      </c>
      <c r="K39" s="28" t="str">
        <f>VLOOKUP(I39,'Endereços Ponta A'!$A$2:$E$10,3,TRUE)</f>
        <v>-7.216198,-35.908253</v>
      </c>
      <c r="L39" s="3" t="str">
        <f>VLOOKUP(I39,'Endereços Ponta A'!$A$2:$E$10,4,TRUE)</f>
        <v xml:space="preserve">Nome: Helton Medeiros
E-mails: helton.medeiros@rnp.br / operacao@pop-pb.rnp.br
Tels.: (81) 99571-0757 / (83) 2101-1442 </v>
      </c>
      <c r="M39" s="4" t="str">
        <f>VLOOKUP(I39,'Endereços Ponta A'!$A$2:$E$10,5,TRUE)</f>
        <v>005.055.128/0001-76</v>
      </c>
    </row>
    <row r="40" spans="1:13" ht="60" customHeight="1" x14ac:dyDescent="0.3">
      <c r="A40" s="16">
        <v>38</v>
      </c>
      <c r="B40" s="21" t="s">
        <v>143</v>
      </c>
      <c r="C40" s="7" t="s">
        <v>157</v>
      </c>
      <c r="D40" s="7" t="s">
        <v>158</v>
      </c>
      <c r="E40" s="16">
        <v>1000</v>
      </c>
      <c r="F40" s="7" t="s">
        <v>306</v>
      </c>
      <c r="G40" s="23" t="s">
        <v>307</v>
      </c>
      <c r="H40" s="7" t="s">
        <v>308</v>
      </c>
      <c r="I40" s="6" t="s">
        <v>144</v>
      </c>
      <c r="J40" s="3" t="str">
        <f>VLOOKUP(I40,'Endereços Ponta A'!$A$2:$E$10,2,TRUE)</f>
        <v>Ufcg
Avenida Aprígio Veloso, 882, Bloco CN, Sala 120, Bodocongó, Campina Grande, PB
CEP.: 58109-970</v>
      </c>
      <c r="K40" s="28" t="str">
        <f>VLOOKUP(I40,'Endereços Ponta A'!$A$2:$E$10,3,TRUE)</f>
        <v>-7.216198,-35.908253</v>
      </c>
      <c r="L40" s="3" t="str">
        <f>VLOOKUP(I40,'Endereços Ponta A'!$A$2:$E$10,4,TRUE)</f>
        <v xml:space="preserve">Nome: Helton Medeiros
E-mails: helton.medeiros@rnp.br / operacao@pop-pb.rnp.br
Tels.: (81) 99571-0757 / (83) 2101-1442 </v>
      </c>
      <c r="M40" s="4" t="str">
        <f>VLOOKUP(I40,'Endereços Ponta A'!$A$2:$E$10,5,TRUE)</f>
        <v>005.055.128/0001-76</v>
      </c>
    </row>
    <row r="41" spans="1:13" ht="60" customHeight="1" x14ac:dyDescent="0.3">
      <c r="A41" s="16">
        <v>39</v>
      </c>
      <c r="B41" s="21" t="s">
        <v>143</v>
      </c>
      <c r="C41" s="7" t="s">
        <v>157</v>
      </c>
      <c r="D41" s="7" t="s">
        <v>159</v>
      </c>
      <c r="E41" s="16">
        <v>1000</v>
      </c>
      <c r="F41" s="7" t="s">
        <v>309</v>
      </c>
      <c r="G41" s="23" t="s">
        <v>310</v>
      </c>
      <c r="H41" s="7" t="s">
        <v>311</v>
      </c>
      <c r="I41" s="6" t="s">
        <v>144</v>
      </c>
      <c r="J41" s="3" t="str">
        <f>VLOOKUP(I41,'Endereços Ponta A'!$A$2:$E$10,2,TRUE)</f>
        <v>Ufcg
Avenida Aprígio Veloso, 882, Bloco CN, Sala 120, Bodocongó, Campina Grande, PB
CEP.: 58109-970</v>
      </c>
      <c r="K41" s="28" t="str">
        <f>VLOOKUP(I41,'Endereços Ponta A'!$A$2:$E$10,3,TRUE)</f>
        <v>-7.216198,-35.908253</v>
      </c>
      <c r="L41" s="3" t="str">
        <f>VLOOKUP(I41,'Endereços Ponta A'!$A$2:$E$10,4,TRUE)</f>
        <v xml:space="preserve">Nome: Helton Medeiros
E-mails: helton.medeiros@rnp.br / operacao@pop-pb.rnp.br
Tels.: (81) 99571-0757 / (83) 2101-1442 </v>
      </c>
      <c r="M41" s="4" t="str">
        <f>VLOOKUP(I41,'Endereços Ponta A'!$A$2:$E$10,5,TRUE)</f>
        <v>005.055.128/0001-76</v>
      </c>
    </row>
    <row r="42" spans="1:13" ht="60" customHeight="1" x14ac:dyDescent="0.3">
      <c r="A42" s="16">
        <v>40</v>
      </c>
      <c r="B42" s="21" t="s">
        <v>143</v>
      </c>
      <c r="C42" s="7" t="s">
        <v>160</v>
      </c>
      <c r="D42" s="7" t="s">
        <v>161</v>
      </c>
      <c r="E42" s="16">
        <v>1000</v>
      </c>
      <c r="F42" s="7" t="s">
        <v>312</v>
      </c>
      <c r="G42" s="23" t="s">
        <v>313</v>
      </c>
      <c r="H42" s="7" t="s">
        <v>314</v>
      </c>
      <c r="I42" s="6" t="s">
        <v>144</v>
      </c>
      <c r="J42" s="3" t="str">
        <f>VLOOKUP(I42,'Endereços Ponta A'!$A$2:$E$10,2,TRUE)</f>
        <v>Ufcg
Avenida Aprígio Veloso, 882, Bloco CN, Sala 120, Bodocongó, Campina Grande, PB
CEP.: 58109-970</v>
      </c>
      <c r="K42" s="28" t="str">
        <f>VLOOKUP(I42,'Endereços Ponta A'!$A$2:$E$10,3,TRUE)</f>
        <v>-7.216198,-35.908253</v>
      </c>
      <c r="L42" s="3" t="str">
        <f>VLOOKUP(I42,'Endereços Ponta A'!$A$2:$E$10,4,TRUE)</f>
        <v xml:space="preserve">Nome: Helton Medeiros
E-mails: helton.medeiros@rnp.br / operacao@pop-pb.rnp.br
Tels.: (81) 99571-0757 / (83) 2101-1442 </v>
      </c>
      <c r="M42" s="4" t="str">
        <f>VLOOKUP(I42,'Endereços Ponta A'!$A$2:$E$10,5,TRUE)</f>
        <v>005.055.128/0001-76</v>
      </c>
    </row>
    <row r="43" spans="1:13" ht="60" customHeight="1" x14ac:dyDescent="0.3">
      <c r="A43" s="16">
        <v>41</v>
      </c>
      <c r="B43" s="21" t="s">
        <v>143</v>
      </c>
      <c r="C43" s="7" t="s">
        <v>160</v>
      </c>
      <c r="D43" s="7" t="s">
        <v>162</v>
      </c>
      <c r="E43" s="16">
        <v>1000</v>
      </c>
      <c r="F43" s="7" t="s">
        <v>315</v>
      </c>
      <c r="G43" s="23" t="s">
        <v>316</v>
      </c>
      <c r="H43" s="7" t="s">
        <v>317</v>
      </c>
      <c r="I43" s="6" t="s">
        <v>144</v>
      </c>
      <c r="J43" s="3" t="str">
        <f>VLOOKUP(I43,'Endereços Ponta A'!$A$2:$E$10,2,TRUE)</f>
        <v>Ufcg
Avenida Aprígio Veloso, 882, Bloco CN, Sala 120, Bodocongó, Campina Grande, PB
CEP.: 58109-970</v>
      </c>
      <c r="K43" s="28" t="str">
        <f>VLOOKUP(I43,'Endereços Ponta A'!$A$2:$E$10,3,TRUE)</f>
        <v>-7.216198,-35.908253</v>
      </c>
      <c r="L43" s="3" t="str">
        <f>VLOOKUP(I43,'Endereços Ponta A'!$A$2:$E$10,4,TRUE)</f>
        <v xml:space="preserve">Nome: Helton Medeiros
E-mails: helton.medeiros@rnp.br / operacao@pop-pb.rnp.br
Tels.: (81) 99571-0757 / (83) 2101-1442 </v>
      </c>
      <c r="M43" s="4" t="str">
        <f>VLOOKUP(I43,'Endereços Ponta A'!$A$2:$E$10,5,TRUE)</f>
        <v>005.055.128/0001-76</v>
      </c>
    </row>
    <row r="44" spans="1:13" ht="60" customHeight="1" x14ac:dyDescent="0.3">
      <c r="A44" s="16">
        <v>42</v>
      </c>
      <c r="B44" s="21" t="s">
        <v>143</v>
      </c>
      <c r="C44" s="7" t="s">
        <v>160</v>
      </c>
      <c r="D44" s="7" t="s">
        <v>163</v>
      </c>
      <c r="E44" s="16">
        <v>1000</v>
      </c>
      <c r="F44" s="7" t="s">
        <v>318</v>
      </c>
      <c r="G44" s="23" t="s">
        <v>319</v>
      </c>
      <c r="H44" s="7" t="s">
        <v>320</v>
      </c>
      <c r="I44" s="6" t="s">
        <v>144</v>
      </c>
      <c r="J44" s="3" t="str">
        <f>VLOOKUP(I44,'Endereços Ponta A'!$A$2:$E$10,2,TRUE)</f>
        <v>Ufcg
Avenida Aprígio Veloso, 882, Bloco CN, Sala 120, Bodocongó, Campina Grande, PB
CEP.: 58109-970</v>
      </c>
      <c r="K44" s="28" t="str">
        <f>VLOOKUP(I44,'Endereços Ponta A'!$A$2:$E$10,3,TRUE)</f>
        <v>-7.216198,-35.908253</v>
      </c>
      <c r="L44" s="3" t="str">
        <f>VLOOKUP(I44,'Endereços Ponta A'!$A$2:$E$10,4,TRUE)</f>
        <v xml:space="preserve">Nome: Helton Medeiros
E-mails: helton.medeiros@rnp.br / operacao@pop-pb.rnp.br
Tels.: (81) 99571-0757 / (83) 2101-1442 </v>
      </c>
      <c r="M44" s="4" t="str">
        <f>VLOOKUP(I44,'Endereços Ponta A'!$A$2:$E$10,5,TRUE)</f>
        <v>005.055.128/0001-76</v>
      </c>
    </row>
    <row r="45" spans="1:13" ht="60" customHeight="1" x14ac:dyDescent="0.3">
      <c r="A45" s="16">
        <v>43</v>
      </c>
      <c r="B45" s="21" t="s">
        <v>164</v>
      </c>
      <c r="C45" s="7" t="s">
        <v>166</v>
      </c>
      <c r="D45" s="7" t="s">
        <v>167</v>
      </c>
      <c r="E45" s="16">
        <v>1000</v>
      </c>
      <c r="F45" s="7" t="s">
        <v>321</v>
      </c>
      <c r="G45" s="23" t="s">
        <v>322</v>
      </c>
      <c r="H45" s="7" t="s">
        <v>323</v>
      </c>
      <c r="I45" s="6" t="s">
        <v>165</v>
      </c>
      <c r="J45" s="3" t="str">
        <f>VLOOKUP(I45,'Endereços Ponta A'!$A$2:$E$10,2,TRUE)</f>
        <v>Itep
Avenida Prof. Luiz Freire, 700, Cidade Universitária, Recife, PE
CEP.: 50740-540</v>
      </c>
      <c r="K45" s="28" t="str">
        <f>VLOOKUP(I45,'Endereços Ponta A'!$A$2:$E$10,3,TRUE)</f>
        <v>-8.058719,-34.95297</v>
      </c>
      <c r="L45" s="3" t="str">
        <f>VLOOKUP(I45,'Endereços Ponta A'!$A$2:$E$10,4,TRUE)</f>
        <v>Nome: Zuleika Tenório
E-mail: zuleika@pop-pe.rnp.br / pe.operacoes@rnp
Tel.: (81) 3272-4244</v>
      </c>
      <c r="M45" s="4" t="str">
        <f>VLOOKUP(I45,'Endereços Ponta A'!$A$2:$E$10,5,TRUE)</f>
        <v>005.774.391/0001-15</v>
      </c>
    </row>
    <row r="46" spans="1:13" ht="60" customHeight="1" x14ac:dyDescent="0.3">
      <c r="A46" s="16">
        <v>44</v>
      </c>
      <c r="B46" s="21" t="s">
        <v>164</v>
      </c>
      <c r="C46" s="7" t="s">
        <v>166</v>
      </c>
      <c r="D46" s="7" t="s">
        <v>168</v>
      </c>
      <c r="E46" s="16">
        <v>1000</v>
      </c>
      <c r="F46" s="7" t="s">
        <v>324</v>
      </c>
      <c r="G46" s="23" t="s">
        <v>325</v>
      </c>
      <c r="H46" s="7" t="s">
        <v>326</v>
      </c>
      <c r="I46" s="6" t="s">
        <v>165</v>
      </c>
      <c r="J46" s="3" t="str">
        <f>VLOOKUP(I46,'Endereços Ponta A'!$A$2:$E$10,2,TRUE)</f>
        <v>Itep
Avenida Prof. Luiz Freire, 700, Cidade Universitária, Recife, PE
CEP.: 50740-540</v>
      </c>
      <c r="K46" s="28" t="str">
        <f>VLOOKUP(I46,'Endereços Ponta A'!$A$2:$E$10,3,TRUE)</f>
        <v>-8.058719,-34.95297</v>
      </c>
      <c r="L46" s="3" t="str">
        <f>VLOOKUP(I46,'Endereços Ponta A'!$A$2:$E$10,4,TRUE)</f>
        <v>Nome: Zuleika Tenório
E-mail: zuleika@pop-pe.rnp.br / pe.operacoes@rnp
Tel.: (81) 3272-4244</v>
      </c>
      <c r="M46" s="4" t="str">
        <f>VLOOKUP(I46,'Endereços Ponta A'!$A$2:$E$10,5,TRUE)</f>
        <v>005.774.391/0001-15</v>
      </c>
    </row>
    <row r="47" spans="1:13" ht="60" customHeight="1" x14ac:dyDescent="0.3">
      <c r="A47" s="16">
        <v>45</v>
      </c>
      <c r="B47" s="21" t="s">
        <v>164</v>
      </c>
      <c r="C47" s="7" t="s">
        <v>166</v>
      </c>
      <c r="D47" s="7" t="s">
        <v>169</v>
      </c>
      <c r="E47" s="16">
        <v>1000</v>
      </c>
      <c r="F47" s="7" t="s">
        <v>327</v>
      </c>
      <c r="G47" s="23" t="s">
        <v>328</v>
      </c>
      <c r="H47" s="7" t="s">
        <v>329</v>
      </c>
      <c r="I47" s="6" t="s">
        <v>165</v>
      </c>
      <c r="J47" s="3" t="str">
        <f>VLOOKUP(I47,'Endereços Ponta A'!$A$2:$E$10,2,TRUE)</f>
        <v>Itep
Avenida Prof. Luiz Freire, 700, Cidade Universitária, Recife, PE
CEP.: 50740-540</v>
      </c>
      <c r="K47" s="28" t="str">
        <f>VLOOKUP(I47,'Endereços Ponta A'!$A$2:$E$10,3,TRUE)</f>
        <v>-8.058719,-34.95297</v>
      </c>
      <c r="L47" s="3" t="str">
        <f>VLOOKUP(I47,'Endereços Ponta A'!$A$2:$E$10,4,TRUE)</f>
        <v>Nome: Zuleika Tenório
E-mail: zuleika@pop-pe.rnp.br / pe.operacoes@rnp
Tel.: (81) 3272-4244</v>
      </c>
      <c r="M47" s="4" t="str">
        <f>VLOOKUP(I47,'Endereços Ponta A'!$A$2:$E$10,5,TRUE)</f>
        <v>005.774.391/0001-15</v>
      </c>
    </row>
    <row r="48" spans="1:13" ht="60" customHeight="1" x14ac:dyDescent="0.3">
      <c r="A48" s="16">
        <v>46</v>
      </c>
      <c r="B48" s="21" t="s">
        <v>164</v>
      </c>
      <c r="C48" s="7" t="s">
        <v>166</v>
      </c>
      <c r="D48" s="7" t="s">
        <v>170</v>
      </c>
      <c r="E48" s="16">
        <v>1000</v>
      </c>
      <c r="F48" s="7" t="s">
        <v>330</v>
      </c>
      <c r="G48" s="23" t="s">
        <v>331</v>
      </c>
      <c r="H48" s="7" t="s">
        <v>332</v>
      </c>
      <c r="I48" s="6" t="s">
        <v>165</v>
      </c>
      <c r="J48" s="3" t="str">
        <f>VLOOKUP(I48,'Endereços Ponta A'!$A$2:$E$10,2,TRUE)</f>
        <v>Itep
Avenida Prof. Luiz Freire, 700, Cidade Universitária, Recife, PE
CEP.: 50740-540</v>
      </c>
      <c r="K48" s="28" t="str">
        <f>VLOOKUP(I48,'Endereços Ponta A'!$A$2:$E$10,3,TRUE)</f>
        <v>-8.058719,-34.95297</v>
      </c>
      <c r="L48" s="3" t="str">
        <f>VLOOKUP(I48,'Endereços Ponta A'!$A$2:$E$10,4,TRUE)</f>
        <v>Nome: Zuleika Tenório
E-mail: zuleika@pop-pe.rnp.br / pe.operacoes@rnp
Tel.: (81) 3272-4244</v>
      </c>
      <c r="M48" s="4" t="str">
        <f>VLOOKUP(I48,'Endereços Ponta A'!$A$2:$E$10,5,TRUE)</f>
        <v>005.774.391/0001-15</v>
      </c>
    </row>
    <row r="49" spans="1:13" ht="60" customHeight="1" x14ac:dyDescent="0.3">
      <c r="A49" s="16">
        <v>47</v>
      </c>
      <c r="B49" s="21" t="s">
        <v>164</v>
      </c>
      <c r="C49" s="7" t="s">
        <v>166</v>
      </c>
      <c r="D49" s="7" t="s">
        <v>171</v>
      </c>
      <c r="E49" s="16">
        <v>1000</v>
      </c>
      <c r="F49" s="7" t="s">
        <v>333</v>
      </c>
      <c r="G49" s="23" t="s">
        <v>334</v>
      </c>
      <c r="H49" s="7" t="s">
        <v>335</v>
      </c>
      <c r="I49" s="6" t="s">
        <v>165</v>
      </c>
      <c r="J49" s="3" t="str">
        <f>VLOOKUP(I49,'Endereços Ponta A'!$A$2:$E$10,2,TRUE)</f>
        <v>Itep
Avenida Prof. Luiz Freire, 700, Cidade Universitária, Recife, PE
CEP.: 50740-540</v>
      </c>
      <c r="K49" s="28" t="str">
        <f>VLOOKUP(I49,'Endereços Ponta A'!$A$2:$E$10,3,TRUE)</f>
        <v>-8.058719,-34.95297</v>
      </c>
      <c r="L49" s="3" t="str">
        <f>VLOOKUP(I49,'Endereços Ponta A'!$A$2:$E$10,4,TRUE)</f>
        <v>Nome: Zuleika Tenório
E-mail: zuleika@pop-pe.rnp.br / pe.operacoes@rnp
Tel.: (81) 3272-4244</v>
      </c>
      <c r="M49" s="4" t="str">
        <f>VLOOKUP(I49,'Endereços Ponta A'!$A$2:$E$10,5,TRUE)</f>
        <v>005.774.391/0001-15</v>
      </c>
    </row>
    <row r="50" spans="1:13" ht="60" customHeight="1" x14ac:dyDescent="0.3">
      <c r="A50" s="16">
        <v>48</v>
      </c>
      <c r="B50" s="21" t="s">
        <v>164</v>
      </c>
      <c r="C50" s="7" t="s">
        <v>172</v>
      </c>
      <c r="D50" s="7" t="s">
        <v>173</v>
      </c>
      <c r="E50" s="16">
        <v>1000</v>
      </c>
      <c r="F50" s="7" t="s">
        <v>336</v>
      </c>
      <c r="G50" s="23" t="s">
        <v>337</v>
      </c>
      <c r="H50" s="7" t="s">
        <v>338</v>
      </c>
      <c r="I50" s="6" t="s">
        <v>165</v>
      </c>
      <c r="J50" s="3" t="str">
        <f>VLOOKUP(I50,'Endereços Ponta A'!$A$2:$E$10,2,TRUE)</f>
        <v>Itep
Avenida Prof. Luiz Freire, 700, Cidade Universitária, Recife, PE
CEP.: 50740-540</v>
      </c>
      <c r="K50" s="28" t="str">
        <f>VLOOKUP(I50,'Endereços Ponta A'!$A$2:$E$10,3,TRUE)</f>
        <v>-8.058719,-34.95297</v>
      </c>
      <c r="L50" s="3" t="str">
        <f>VLOOKUP(I50,'Endereços Ponta A'!$A$2:$E$10,4,TRUE)</f>
        <v>Nome: Zuleika Tenório
E-mail: zuleika@pop-pe.rnp.br / pe.operacoes@rnp
Tel.: (81) 3272-4244</v>
      </c>
      <c r="M50" s="4" t="str">
        <f>VLOOKUP(I50,'Endereços Ponta A'!$A$2:$E$10,5,TRUE)</f>
        <v>005.774.391/0001-15</v>
      </c>
    </row>
    <row r="51" spans="1:13" ht="60" customHeight="1" x14ac:dyDescent="0.3">
      <c r="A51" s="16">
        <v>49</v>
      </c>
      <c r="B51" s="21" t="s">
        <v>164</v>
      </c>
      <c r="C51" s="7" t="s">
        <v>172</v>
      </c>
      <c r="D51" s="7" t="s">
        <v>174</v>
      </c>
      <c r="E51" s="16">
        <v>1000</v>
      </c>
      <c r="F51" s="7" t="s">
        <v>339</v>
      </c>
      <c r="G51" s="23" t="s">
        <v>340</v>
      </c>
      <c r="H51" s="7" t="s">
        <v>341</v>
      </c>
      <c r="I51" s="6" t="s">
        <v>165</v>
      </c>
      <c r="J51" s="3" t="str">
        <f>VLOOKUP(I51,'Endereços Ponta A'!$A$2:$E$10,2,TRUE)</f>
        <v>Itep
Avenida Prof. Luiz Freire, 700, Cidade Universitária, Recife, PE
CEP.: 50740-540</v>
      </c>
      <c r="K51" s="28" t="str">
        <f>VLOOKUP(I51,'Endereços Ponta A'!$A$2:$E$10,3,TRUE)</f>
        <v>-8.058719,-34.95297</v>
      </c>
      <c r="L51" s="3" t="str">
        <f>VLOOKUP(I51,'Endereços Ponta A'!$A$2:$E$10,4,TRUE)</f>
        <v>Nome: Zuleika Tenório
E-mail: zuleika@pop-pe.rnp.br / pe.operacoes@rnp
Tel.: (81) 3272-4244</v>
      </c>
      <c r="M51" s="4" t="str">
        <f>VLOOKUP(I51,'Endereços Ponta A'!$A$2:$E$10,5,TRUE)</f>
        <v>005.774.391/0001-15</v>
      </c>
    </row>
    <row r="52" spans="1:13" ht="60" customHeight="1" x14ac:dyDescent="0.3">
      <c r="A52" s="16">
        <v>50</v>
      </c>
      <c r="B52" s="21" t="s">
        <v>164</v>
      </c>
      <c r="C52" s="7" t="s">
        <v>172</v>
      </c>
      <c r="D52" s="7" t="s">
        <v>175</v>
      </c>
      <c r="E52" s="16">
        <v>1000</v>
      </c>
      <c r="F52" s="7" t="s">
        <v>342</v>
      </c>
      <c r="G52" s="23" t="s">
        <v>343</v>
      </c>
      <c r="H52" s="7" t="s">
        <v>344</v>
      </c>
      <c r="I52" s="6" t="s">
        <v>165</v>
      </c>
      <c r="J52" s="3" t="str">
        <f>VLOOKUP(I52,'Endereços Ponta A'!$A$2:$E$10,2,TRUE)</f>
        <v>Itep
Avenida Prof. Luiz Freire, 700, Cidade Universitária, Recife, PE
CEP.: 50740-540</v>
      </c>
      <c r="K52" s="28" t="str">
        <f>VLOOKUP(I52,'Endereços Ponta A'!$A$2:$E$10,3,TRUE)</f>
        <v>-8.058719,-34.95297</v>
      </c>
      <c r="L52" s="3" t="str">
        <f>VLOOKUP(I52,'Endereços Ponta A'!$A$2:$E$10,4,TRUE)</f>
        <v>Nome: Zuleika Tenório
E-mail: zuleika@pop-pe.rnp.br / pe.operacoes@rnp
Tel.: (81) 3272-4244</v>
      </c>
      <c r="M52" s="4" t="str">
        <f>VLOOKUP(I52,'Endereços Ponta A'!$A$2:$E$10,5,TRUE)</f>
        <v>005.774.391/0001-15</v>
      </c>
    </row>
    <row r="53" spans="1:13" ht="60" customHeight="1" x14ac:dyDescent="0.3">
      <c r="A53" s="16">
        <v>51</v>
      </c>
      <c r="B53" s="21" t="s">
        <v>176</v>
      </c>
      <c r="C53" s="7" t="s">
        <v>178</v>
      </c>
      <c r="D53" s="7" t="s">
        <v>179</v>
      </c>
      <c r="E53" s="16">
        <v>1000</v>
      </c>
      <c r="F53" s="7" t="s">
        <v>345</v>
      </c>
      <c r="G53" s="23" t="s">
        <v>346</v>
      </c>
      <c r="H53" s="7" t="s">
        <v>347</v>
      </c>
      <c r="I53" s="6" t="s">
        <v>177</v>
      </c>
      <c r="J53" s="3" t="str">
        <f>VLOOKUP(I53,'Endereços Ponta A'!$A$2:$E$10,2,TRUE)</f>
        <v>Fapepi
Avenida Odilon Araújo, 372, Piçarra, Teresina, PI
CEP.: 64017-280</v>
      </c>
      <c r="K53" s="28" t="str">
        <f>VLOOKUP(I53,'Endereços Ponta A'!$A$2:$E$10,3,TRUE)</f>
        <v>-5.096299,-42.79888</v>
      </c>
      <c r="L53" s="3" t="str">
        <f>VLOOKUP(I53,'Endereços Ponta A'!$A$2:$E$10,4,TRUE)</f>
        <v xml:space="preserve">Nome: Rafael Amaral de Oliveira
E-mail: rafael.amaral@rnp.br
Tels.: (86) 3216-6092 </v>
      </c>
      <c r="M53" s="4" t="str">
        <f>VLOOKUP(I53,'Endereços Ponta A'!$A$2:$E$10,5,TRUE)</f>
        <v>000.422.744/0001-02</v>
      </c>
    </row>
    <row r="54" spans="1:13" ht="60" customHeight="1" x14ac:dyDescent="0.3">
      <c r="A54" s="16">
        <v>52</v>
      </c>
      <c r="B54" s="21" t="s">
        <v>176</v>
      </c>
      <c r="C54" s="7" t="s">
        <v>178</v>
      </c>
      <c r="D54" s="7" t="s">
        <v>180</v>
      </c>
      <c r="E54" s="16">
        <v>1000</v>
      </c>
      <c r="F54" s="7" t="s">
        <v>348</v>
      </c>
      <c r="G54" s="23" t="s">
        <v>349</v>
      </c>
      <c r="H54" s="7" t="s">
        <v>350</v>
      </c>
      <c r="I54" s="6" t="s">
        <v>177</v>
      </c>
      <c r="J54" s="3" t="str">
        <f>VLOOKUP(I54,'Endereços Ponta A'!$A$2:$E$10,2,TRUE)</f>
        <v>Fapepi
Avenida Odilon Araújo, 372, Piçarra, Teresina, PI
CEP.: 64017-280</v>
      </c>
      <c r="K54" s="28" t="str">
        <f>VLOOKUP(I54,'Endereços Ponta A'!$A$2:$E$10,3,TRUE)</f>
        <v>-5.096299,-42.79888</v>
      </c>
      <c r="L54" s="3" t="str">
        <f>VLOOKUP(I54,'Endereços Ponta A'!$A$2:$E$10,4,TRUE)</f>
        <v xml:space="preserve">Nome: Rafael Amaral de Oliveira
E-mail: rafael.amaral@rnp.br
Tels.: (86) 3216-6092 </v>
      </c>
      <c r="M54" s="4" t="str">
        <f>VLOOKUP(I54,'Endereços Ponta A'!$A$2:$E$10,5,TRUE)</f>
        <v>000.422.744/0001-02</v>
      </c>
    </row>
    <row r="55" spans="1:13" ht="60" customHeight="1" x14ac:dyDescent="0.3">
      <c r="A55" s="16">
        <v>53</v>
      </c>
      <c r="B55" s="21" t="s">
        <v>176</v>
      </c>
      <c r="C55" s="7" t="s">
        <v>178</v>
      </c>
      <c r="D55" s="7" t="s">
        <v>181</v>
      </c>
      <c r="E55" s="16">
        <v>1000</v>
      </c>
      <c r="F55" s="7" t="s">
        <v>351</v>
      </c>
      <c r="G55" s="23" t="s">
        <v>352</v>
      </c>
      <c r="H55" s="7" t="s">
        <v>353</v>
      </c>
      <c r="I55" s="6" t="s">
        <v>177</v>
      </c>
      <c r="J55" s="3" t="str">
        <f>VLOOKUP(I55,'Endereços Ponta A'!$A$2:$E$10,2,TRUE)</f>
        <v>Fapepi
Avenida Odilon Araújo, 372, Piçarra, Teresina, PI
CEP.: 64017-280</v>
      </c>
      <c r="K55" s="28" t="str">
        <f>VLOOKUP(I55,'Endereços Ponta A'!$A$2:$E$10,3,TRUE)</f>
        <v>-5.096299,-42.79888</v>
      </c>
      <c r="L55" s="3" t="str">
        <f>VLOOKUP(I55,'Endereços Ponta A'!$A$2:$E$10,4,TRUE)</f>
        <v xml:space="preserve">Nome: Rafael Amaral de Oliveira
E-mail: rafael.amaral@rnp.br
Tels.: (86) 3216-6092 </v>
      </c>
      <c r="M55" s="4" t="str">
        <f>VLOOKUP(I55,'Endereços Ponta A'!$A$2:$E$10,5,TRUE)</f>
        <v>000.422.744/0001-02</v>
      </c>
    </row>
    <row r="56" spans="1:13" ht="60" customHeight="1" x14ac:dyDescent="0.3">
      <c r="A56" s="16">
        <v>54</v>
      </c>
      <c r="B56" s="21" t="s">
        <v>176</v>
      </c>
      <c r="C56" s="7" t="s">
        <v>182</v>
      </c>
      <c r="D56" s="7" t="s">
        <v>183</v>
      </c>
      <c r="E56" s="16">
        <v>1000</v>
      </c>
      <c r="F56" s="7" t="s">
        <v>354</v>
      </c>
      <c r="G56" s="23" t="s">
        <v>355</v>
      </c>
      <c r="H56" s="7" t="s">
        <v>356</v>
      </c>
      <c r="I56" s="6" t="s">
        <v>177</v>
      </c>
      <c r="J56" s="3" t="str">
        <f>VLOOKUP(I56,'Endereços Ponta A'!$A$2:$E$10,2,TRUE)</f>
        <v>Fapepi
Avenida Odilon Araújo, 372, Piçarra, Teresina, PI
CEP.: 64017-280</v>
      </c>
      <c r="K56" s="28" t="str">
        <f>VLOOKUP(I56,'Endereços Ponta A'!$A$2:$E$10,3,TRUE)</f>
        <v>-5.096299,-42.79888</v>
      </c>
      <c r="L56" s="3" t="str">
        <f>VLOOKUP(I56,'Endereços Ponta A'!$A$2:$E$10,4,TRUE)</f>
        <v xml:space="preserve">Nome: Rafael Amaral de Oliveira
E-mail: rafael.amaral@rnp.br
Tels.: (86) 3216-6092 </v>
      </c>
      <c r="M56" s="4" t="str">
        <f>VLOOKUP(I56,'Endereços Ponta A'!$A$2:$E$10,5,TRUE)</f>
        <v>000.422.744/0001-02</v>
      </c>
    </row>
    <row r="57" spans="1:13" ht="60" customHeight="1" x14ac:dyDescent="0.3">
      <c r="A57" s="16">
        <v>55</v>
      </c>
      <c r="B57" s="21" t="s">
        <v>176</v>
      </c>
      <c r="C57" s="7" t="s">
        <v>182</v>
      </c>
      <c r="D57" s="7" t="s">
        <v>184</v>
      </c>
      <c r="E57" s="16">
        <v>1000</v>
      </c>
      <c r="F57" s="7" t="s">
        <v>357</v>
      </c>
      <c r="G57" s="23" t="s">
        <v>358</v>
      </c>
      <c r="H57" s="7" t="s">
        <v>359</v>
      </c>
      <c r="I57" s="6" t="s">
        <v>177</v>
      </c>
      <c r="J57" s="3" t="str">
        <f>VLOOKUP(I57,'Endereços Ponta A'!$A$2:$E$10,2,TRUE)</f>
        <v>Fapepi
Avenida Odilon Araújo, 372, Piçarra, Teresina, PI
CEP.: 64017-280</v>
      </c>
      <c r="K57" s="28" t="str">
        <f>VLOOKUP(I57,'Endereços Ponta A'!$A$2:$E$10,3,TRUE)</f>
        <v>-5.096299,-42.79888</v>
      </c>
      <c r="L57" s="3" t="str">
        <f>VLOOKUP(I57,'Endereços Ponta A'!$A$2:$E$10,4,TRUE)</f>
        <v xml:space="preserve">Nome: Rafael Amaral de Oliveira
E-mail: rafael.amaral@rnp.br
Tels.: (86) 3216-6092 </v>
      </c>
      <c r="M57" s="4" t="str">
        <f>VLOOKUP(I57,'Endereços Ponta A'!$A$2:$E$10,5,TRUE)</f>
        <v>000.422.744/0001-02</v>
      </c>
    </row>
    <row r="58" spans="1:13" ht="60" customHeight="1" x14ac:dyDescent="0.3">
      <c r="A58" s="16">
        <v>56</v>
      </c>
      <c r="B58" s="21" t="s">
        <v>185</v>
      </c>
      <c r="C58" s="7" t="s">
        <v>187</v>
      </c>
      <c r="D58" s="7" t="s">
        <v>188</v>
      </c>
      <c r="E58" s="16">
        <v>1000</v>
      </c>
      <c r="F58" s="7" t="s">
        <v>360</v>
      </c>
      <c r="G58" s="23" t="s">
        <v>361</v>
      </c>
      <c r="H58" s="7" t="s">
        <v>362</v>
      </c>
      <c r="I58" s="6" t="s">
        <v>186</v>
      </c>
      <c r="J58" s="3" t="str">
        <f>VLOOKUP(I58,'Endereços Ponta A'!$A$2:$E$10,2,TRUE)</f>
        <v>Ufrn
Centro de Convivência da UFRN, Campus Universitário, Lagoa Nova, Natal, RN
CEP.: 59078-970</v>
      </c>
      <c r="K58" s="28" t="str">
        <f>VLOOKUP(I58,'Endereços Ponta A'!$A$2:$E$10,3,TRUE)</f>
        <v>-5.839722,-35.201685</v>
      </c>
      <c r="L58" s="3" t="str">
        <f>VLOOKUP(I58,'Endereços Ponta A'!$A$2:$E$10,4,TRUE)</f>
        <v>Nome: Edson Moreira
E-mail: edson@pop-rn.rnp.br
Tel.: (84) 3215-3170</v>
      </c>
      <c r="M58" s="4" t="str">
        <f>VLOOKUP(I58,'Endereços Ponta A'!$A$2:$E$10,5,TRUE)</f>
        <v>024.365.710/0001-83</v>
      </c>
    </row>
    <row r="59" spans="1:13" ht="60" customHeight="1" x14ac:dyDescent="0.3">
      <c r="A59" s="16">
        <v>57</v>
      </c>
      <c r="B59" s="21" t="s">
        <v>185</v>
      </c>
      <c r="C59" s="7" t="s">
        <v>187</v>
      </c>
      <c r="D59" s="7" t="s">
        <v>189</v>
      </c>
      <c r="E59" s="16">
        <v>1000</v>
      </c>
      <c r="F59" s="7" t="s">
        <v>363</v>
      </c>
      <c r="G59" s="23" t="s">
        <v>364</v>
      </c>
      <c r="H59" s="7" t="s">
        <v>365</v>
      </c>
      <c r="I59" s="6" t="s">
        <v>186</v>
      </c>
      <c r="J59" s="3" t="str">
        <f>VLOOKUP(I59,'Endereços Ponta A'!$A$2:$E$10,2,TRUE)</f>
        <v>Ufrn
Centro de Convivência da UFRN, Campus Universitário, Lagoa Nova, Natal, RN
CEP.: 59078-970</v>
      </c>
      <c r="K59" s="28" t="str">
        <f>VLOOKUP(I59,'Endereços Ponta A'!$A$2:$E$10,3,TRUE)</f>
        <v>-5.839722,-35.201685</v>
      </c>
      <c r="L59" s="3" t="str">
        <f>VLOOKUP(I59,'Endereços Ponta A'!$A$2:$E$10,4,TRUE)</f>
        <v>Nome: Edson Moreira
E-mail: edson@pop-rn.rnp.br
Tel.: (84) 3215-3170</v>
      </c>
      <c r="M59" s="4" t="str">
        <f>VLOOKUP(I59,'Endereços Ponta A'!$A$2:$E$10,5,TRUE)</f>
        <v>024.365.710/0001-83</v>
      </c>
    </row>
    <row r="60" spans="1:13" ht="60" customHeight="1" x14ac:dyDescent="0.3">
      <c r="A60" s="16">
        <v>58</v>
      </c>
      <c r="B60" s="21" t="s">
        <v>185</v>
      </c>
      <c r="C60" s="7" t="s">
        <v>190</v>
      </c>
      <c r="D60" s="7" t="s">
        <v>191</v>
      </c>
      <c r="E60" s="16">
        <v>1000</v>
      </c>
      <c r="F60" s="7" t="s">
        <v>366</v>
      </c>
      <c r="G60" s="23" t="s">
        <v>367</v>
      </c>
      <c r="H60" s="7" t="s">
        <v>368</v>
      </c>
      <c r="I60" s="6" t="s">
        <v>186</v>
      </c>
      <c r="J60" s="3" t="str">
        <f>VLOOKUP(I60,'Endereços Ponta A'!$A$2:$E$10,2,TRUE)</f>
        <v>Ufrn
Centro de Convivência da UFRN, Campus Universitário, Lagoa Nova, Natal, RN
CEP.: 59078-970</v>
      </c>
      <c r="K60" s="28" t="str">
        <f>VLOOKUP(I60,'Endereços Ponta A'!$A$2:$E$10,3,TRUE)</f>
        <v>-5.839722,-35.201685</v>
      </c>
      <c r="L60" s="3" t="str">
        <f>VLOOKUP(I60,'Endereços Ponta A'!$A$2:$E$10,4,TRUE)</f>
        <v>Nome: Edson Moreira
E-mail: edson@pop-rn.rnp.br
Tel.: (84) 3215-3170</v>
      </c>
      <c r="M60" s="4" t="str">
        <f>VLOOKUP(I60,'Endereços Ponta A'!$A$2:$E$10,5,TRUE)</f>
        <v>024.365.710/0001-83</v>
      </c>
    </row>
    <row r="61" spans="1:13" ht="60" customHeight="1" x14ac:dyDescent="0.3">
      <c r="A61" s="16">
        <v>59</v>
      </c>
      <c r="B61" s="21" t="s">
        <v>185</v>
      </c>
      <c r="C61" s="7" t="s">
        <v>190</v>
      </c>
      <c r="D61" s="7" t="s">
        <v>192</v>
      </c>
      <c r="E61" s="16">
        <v>1000</v>
      </c>
      <c r="F61" s="7" t="s">
        <v>369</v>
      </c>
      <c r="G61" s="23" t="s">
        <v>370</v>
      </c>
      <c r="H61" s="7" t="s">
        <v>371</v>
      </c>
      <c r="I61" s="6" t="s">
        <v>186</v>
      </c>
      <c r="J61" s="3" t="str">
        <f>VLOOKUP(I61,'Endereços Ponta A'!$A$2:$E$10,2,TRUE)</f>
        <v>Ufrn
Centro de Convivência da UFRN, Campus Universitário, Lagoa Nova, Natal, RN
CEP.: 59078-970</v>
      </c>
      <c r="K61" s="28" t="str">
        <f>VLOOKUP(I61,'Endereços Ponta A'!$A$2:$E$10,3,TRUE)</f>
        <v>-5.839722,-35.201685</v>
      </c>
      <c r="L61" s="3" t="str">
        <f>VLOOKUP(I61,'Endereços Ponta A'!$A$2:$E$10,4,TRUE)</f>
        <v>Nome: Edson Moreira
E-mail: edson@pop-rn.rnp.br
Tel.: (84) 3215-3170</v>
      </c>
      <c r="M61" s="4" t="str">
        <f>VLOOKUP(I61,'Endereços Ponta A'!$A$2:$E$10,5,TRUE)</f>
        <v>024.365.710/0001-83</v>
      </c>
    </row>
    <row r="62" spans="1:13" ht="60" customHeight="1" x14ac:dyDescent="0.3">
      <c r="A62" s="16">
        <v>60</v>
      </c>
      <c r="B62" s="21" t="s">
        <v>185</v>
      </c>
      <c r="C62" s="7" t="s">
        <v>193</v>
      </c>
      <c r="D62" s="7" t="s">
        <v>194</v>
      </c>
      <c r="E62" s="16">
        <v>1000</v>
      </c>
      <c r="F62" s="7" t="s">
        <v>372</v>
      </c>
      <c r="G62" s="23" t="s">
        <v>373</v>
      </c>
      <c r="H62" s="7" t="s">
        <v>374</v>
      </c>
      <c r="I62" s="6" t="s">
        <v>186</v>
      </c>
      <c r="J62" s="3" t="str">
        <f>VLOOKUP(I62,'Endereços Ponta A'!$A$2:$E$10,2,TRUE)</f>
        <v>Ufrn
Centro de Convivência da UFRN, Campus Universitário, Lagoa Nova, Natal, RN
CEP.: 59078-970</v>
      </c>
      <c r="K62" s="28" t="str">
        <f>VLOOKUP(I62,'Endereços Ponta A'!$A$2:$E$10,3,TRUE)</f>
        <v>-5.839722,-35.201685</v>
      </c>
      <c r="L62" s="3" t="str">
        <f>VLOOKUP(I62,'Endereços Ponta A'!$A$2:$E$10,4,TRUE)</f>
        <v>Nome: Edson Moreira
E-mail: edson@pop-rn.rnp.br
Tel.: (84) 3215-3170</v>
      </c>
      <c r="M62" s="4" t="str">
        <f>VLOOKUP(I62,'Endereços Ponta A'!$A$2:$E$10,5,TRUE)</f>
        <v>024.365.710/0001-83</v>
      </c>
    </row>
    <row r="63" spans="1:13" ht="60" customHeight="1" x14ac:dyDescent="0.3">
      <c r="A63" s="16">
        <v>61</v>
      </c>
      <c r="B63" s="21" t="s">
        <v>195</v>
      </c>
      <c r="C63" s="7" t="s">
        <v>197</v>
      </c>
      <c r="D63" s="7" t="s">
        <v>198</v>
      </c>
      <c r="E63" s="16">
        <v>1000</v>
      </c>
      <c r="F63" s="7" t="s">
        <v>375</v>
      </c>
      <c r="G63" s="23" t="s">
        <v>376</v>
      </c>
      <c r="H63" s="7" t="s">
        <v>377</v>
      </c>
      <c r="I63" s="6" t="s">
        <v>196</v>
      </c>
      <c r="J63" s="3" t="str">
        <f>VLOOKUP(I63,'Endereços Ponta A'!$A$2:$E$10,2,TRUE)</f>
        <v>UFS (Prédio da STIC)
Av. Marcelo Deda Chagas, s/n, Bairro Rosa Elze
São Cristóvão/SE
CEP 49107-230</v>
      </c>
      <c r="K63" s="28" t="str">
        <f>VLOOKUP(I63,'Endereços Ponta A'!$A$2:$E$10,3,TRUE)</f>
        <v>-10.926597,-37.102841</v>
      </c>
      <c r="L63" s="3" t="str">
        <f>VLOOKUP(I63,'Endereços Ponta A'!$A$2:$E$10,4,TRUE)</f>
        <v>Nome: Dilton Dantas
E-mail: dilton.dantas@pop-se.rnp.br
Tel.: (79) 3194-6355</v>
      </c>
      <c r="M63" s="4" t="str">
        <f>VLOOKUP(I63,'Endereços Ponta A'!$A$2:$E$10,5,TRUE)</f>
        <v>013.031.547/0001-04</v>
      </c>
    </row>
    <row r="64" spans="1:13" ht="60" customHeight="1" x14ac:dyDescent="0.3">
      <c r="A64" s="16">
        <v>62</v>
      </c>
      <c r="B64" s="21" t="s">
        <v>195</v>
      </c>
      <c r="C64" s="7" t="s">
        <v>197</v>
      </c>
      <c r="D64" s="7" t="s">
        <v>199</v>
      </c>
      <c r="E64" s="16">
        <v>1000</v>
      </c>
      <c r="F64" s="7" t="s">
        <v>378</v>
      </c>
      <c r="G64" s="23" t="s">
        <v>379</v>
      </c>
      <c r="H64" s="7" t="s">
        <v>380</v>
      </c>
      <c r="I64" s="6" t="s">
        <v>196</v>
      </c>
      <c r="J64" s="3" t="str">
        <f>VLOOKUP(I64,'Endereços Ponta A'!$A$2:$E$10,2,TRUE)</f>
        <v>UFS (Prédio da STIC)
Av. Marcelo Deda Chagas, s/n, Bairro Rosa Elze
São Cristóvão/SE
CEP 49107-230</v>
      </c>
      <c r="K64" s="28" t="str">
        <f>VLOOKUP(I64,'Endereços Ponta A'!$A$2:$E$10,3,TRUE)</f>
        <v>-10.926597,-37.102841</v>
      </c>
      <c r="L64" s="3" t="str">
        <f>VLOOKUP(I64,'Endereços Ponta A'!$A$2:$E$10,4,TRUE)</f>
        <v>Nome: Dilton Dantas
E-mail: dilton.dantas@pop-se.rnp.br
Tel.: (79) 3194-6355</v>
      </c>
      <c r="M64" s="4" t="str">
        <f>VLOOKUP(I64,'Endereços Ponta A'!$A$2:$E$10,5,TRUE)</f>
        <v>013.031.547/0001-04</v>
      </c>
    </row>
  </sheetData>
  <autoFilter ref="A2:M2" xr:uid="{4930A2CB-9302-461B-9386-2E0CCB0F0651}"/>
  <mergeCells count="1">
    <mergeCell ref="A1:M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390a96d-db97-45e6-b709-fd37e83b62fb">
      <Terms xmlns="http://schemas.microsoft.com/office/infopath/2007/PartnerControls"/>
    </lcf76f155ced4ddcb4097134ff3c332f>
    <TaxCatchAll xmlns="7d7f5f5d-fe7e-4cac-9b01-1bcee1fc4576" xsi:nil="true"/>
    <SharedWithUsers xmlns="7d7f5f5d-fe7e-4cac-9b01-1bcee1fc4576">
      <UserInfo>
        <DisplayName>César Augusto Borges Fraga</DisplayName>
        <AccountId>12</AccountId>
        <AccountType/>
      </UserInfo>
      <UserInfo>
        <DisplayName>Alexander Pereira Victorino</DisplayName>
        <AccountId>72</AccountId>
        <AccountType/>
      </UserInfo>
    </SharedWithUsers>
    <_Flow_SignoffStatus xmlns="d390a96d-db97-45e6-b709-fd37e83b62fb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3FE40DBF067FF488038228CE98A93E2" ma:contentTypeVersion="18" ma:contentTypeDescription="Crie um novo documento." ma:contentTypeScope="" ma:versionID="9fb2cbc548016a4d731fc5afa1bba4b3">
  <xsd:schema xmlns:xsd="http://www.w3.org/2001/XMLSchema" xmlns:xs="http://www.w3.org/2001/XMLSchema" xmlns:p="http://schemas.microsoft.com/office/2006/metadata/properties" xmlns:ns2="d390a96d-db97-45e6-b709-fd37e83b62fb" xmlns:ns3="7d7f5f5d-fe7e-4cac-9b01-1bcee1fc4576" targetNamespace="http://schemas.microsoft.com/office/2006/metadata/properties" ma:root="true" ma:fieldsID="1ad9b0454257f435607f84e6fea5c37c" ns2:_="" ns3:_="">
    <xsd:import namespace="d390a96d-db97-45e6-b709-fd37e83b62fb"/>
    <xsd:import namespace="7d7f5f5d-fe7e-4cac-9b01-1bcee1fc457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LengthInSeconds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_Flow_SignoffStatu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90a96d-db97-45e6-b709-fd37e83b62f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Marcações de imagem" ma:readOnly="false" ma:fieldId="{5cf76f15-5ced-4ddc-b409-7134ff3c332f}" ma:taxonomyMulti="true" ma:sspId="5c6d6704-c1be-48d0-823f-e0f8bcbfaae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_Flow_SignoffStatus" ma:index="24" nillable="true" ma:displayName="Status de liberação" ma:internalName="Status_x0020_de_x0020_libera_x00e7__x00e3_o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7f5f5d-fe7e-4cac-9b01-1bcee1fc4576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24811b23-b01e-4c3c-983c-f6819dbeee91}" ma:internalName="TaxCatchAll" ma:showField="CatchAllData" ma:web="7d7f5f5d-fe7e-4cac-9b01-1bcee1fc457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2AAB04C-1CAE-4C8C-9743-847C4309A91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C7F49C3-1B0B-408D-BE04-D136C9DC1D55}">
  <ds:schemaRefs>
    <ds:schemaRef ds:uri="http://schemas.microsoft.com/office/2006/metadata/properties"/>
    <ds:schemaRef ds:uri="http://schemas.microsoft.com/office/infopath/2007/PartnerControls"/>
    <ds:schemaRef ds:uri="d390a96d-db97-45e6-b709-fd37e83b62fb"/>
    <ds:schemaRef ds:uri="7d7f5f5d-fe7e-4cac-9b01-1bcee1fc4576"/>
  </ds:schemaRefs>
</ds:datastoreItem>
</file>

<file path=customXml/itemProps3.xml><?xml version="1.0" encoding="utf-8"?>
<ds:datastoreItem xmlns:ds="http://schemas.openxmlformats.org/officeDocument/2006/customXml" ds:itemID="{01B027EF-9E5C-4DB9-986E-3A135589B80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390a96d-db97-45e6-b709-fd37e83b62fb"/>
    <ds:schemaRef ds:uri="7d7f5f5d-fe7e-4cac-9b01-1bcee1fc457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Formato da proposta</vt:lpstr>
      <vt:lpstr>Endereços Ponta A</vt:lpstr>
      <vt:lpstr>Endereços Ponta B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2025-03-27T20:12:39Z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0x010100F3FE40DBF067FF488038228CE98A93E2</vt:lpwstr>
  </property>
  <property fmtid="{D5CDD505-2E9C-101B-9397-08002B2CF9AE}" pid="3" name="MediaServiceImageTags">
    <vt:lpwstr/>
  </property>
</Properties>
</file>