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A643E2-F87E-49F8-B9A5-057CE023BD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A'!$A$1:$E$7</definedName>
    <definedName name="_xlnm._FilterDatabase" localSheetId="2" hidden="1">'Endereços Ponta B'!$A$2:$M$2</definedName>
    <definedName name="_xlnm._FilterDatabase" localSheetId="0" hidden="1">'Formato da proposta'!$A$3:$U$28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4" i="4"/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4" i="4"/>
  <c r="J3" i="3"/>
  <c r="K3" i="3"/>
  <c r="L3" i="3"/>
  <c r="M3" i="3"/>
  <c r="J4" i="3"/>
  <c r="K4" i="3"/>
  <c r="L4" i="3"/>
  <c r="M4" i="3"/>
  <c r="J5" i="3"/>
  <c r="K5" i="3"/>
  <c r="L5" i="3"/>
  <c r="M5" i="3"/>
  <c r="J6" i="3"/>
  <c r="K6" i="3"/>
  <c r="L6" i="3"/>
  <c r="M6" i="3"/>
  <c r="H4" i="4"/>
  <c r="M4" i="4" s="1"/>
  <c r="L9" i="3" l="1"/>
  <c r="L10" i="3"/>
  <c r="L8" i="3"/>
  <c r="L7" i="3"/>
  <c r="L12" i="3"/>
  <c r="L13" i="3"/>
  <c r="L11" i="3"/>
  <c r="L14" i="3"/>
  <c r="L17" i="3"/>
  <c r="L15" i="3"/>
  <c r="L22" i="3"/>
  <c r="L19" i="3"/>
  <c r="L18" i="3"/>
  <c r="L20" i="3"/>
  <c r="L16" i="3"/>
  <c r="L21" i="3"/>
  <c r="L24" i="3"/>
  <c r="L23" i="3"/>
  <c r="L25" i="3"/>
  <c r="L26" i="3"/>
  <c r="L27" i="3"/>
  <c r="J9" i="3"/>
  <c r="J10" i="3"/>
  <c r="J8" i="3"/>
  <c r="J7" i="3"/>
  <c r="J12" i="3"/>
  <c r="J13" i="3"/>
  <c r="J11" i="3"/>
  <c r="J14" i="3"/>
  <c r="J17" i="3"/>
  <c r="J15" i="3"/>
  <c r="J22" i="3"/>
  <c r="J19" i="3"/>
  <c r="J18" i="3"/>
  <c r="J20" i="3"/>
  <c r="J16" i="3"/>
  <c r="J21" i="3"/>
  <c r="J24" i="3"/>
  <c r="J23" i="3"/>
  <c r="J25" i="3"/>
  <c r="J26" i="3"/>
  <c r="J27" i="3"/>
  <c r="K9" i="3"/>
  <c r="K10" i="3"/>
  <c r="K8" i="3"/>
  <c r="K7" i="3"/>
  <c r="K12" i="3"/>
  <c r="K13" i="3"/>
  <c r="K11" i="3"/>
  <c r="K14" i="3"/>
  <c r="K17" i="3"/>
  <c r="K15" i="3"/>
  <c r="K22" i="3"/>
  <c r="K19" i="3"/>
  <c r="K18" i="3"/>
  <c r="K20" i="3"/>
  <c r="K16" i="3"/>
  <c r="K21" i="3"/>
  <c r="K24" i="3"/>
  <c r="K23" i="3"/>
  <c r="K25" i="3"/>
  <c r="K26" i="3"/>
  <c r="K27" i="3"/>
  <c r="M9" i="3"/>
  <c r="M10" i="3"/>
  <c r="M8" i="3"/>
  <c r="M7" i="3"/>
  <c r="M12" i="3"/>
  <c r="M13" i="3"/>
  <c r="M11" i="3"/>
  <c r="M14" i="3"/>
  <c r="M17" i="3"/>
  <c r="M15" i="3"/>
  <c r="M22" i="3"/>
  <c r="M19" i="3"/>
  <c r="M18" i="3"/>
  <c r="M20" i="3"/>
  <c r="M16" i="3"/>
  <c r="M21" i="3"/>
  <c r="M24" i="3"/>
  <c r="M23" i="3"/>
  <c r="M25" i="3"/>
  <c r="M26" i="3"/>
  <c r="M27" i="3"/>
  <c r="H18" i="4" l="1"/>
  <c r="M18" i="4" s="1"/>
  <c r="H10" i="4"/>
  <c r="M10" i="4" s="1"/>
  <c r="H16" i="4"/>
  <c r="M16" i="4" s="1"/>
  <c r="H13" i="4"/>
  <c r="M13" i="4" s="1"/>
  <c r="H6" i="4"/>
  <c r="M6" i="4" s="1"/>
  <c r="H23" i="4"/>
  <c r="M23" i="4" s="1"/>
  <c r="H20" i="4"/>
  <c r="M20" i="4" s="1"/>
  <c r="H19" i="4"/>
  <c r="M19" i="4" s="1"/>
  <c r="H11" i="4"/>
  <c r="M11" i="4" s="1"/>
  <c r="H9" i="4"/>
  <c r="M9" i="4" s="1"/>
  <c r="H21" i="4"/>
  <c r="M21" i="4" s="1"/>
  <c r="H7" i="4"/>
  <c r="M7" i="4" s="1"/>
  <c r="H25" i="4"/>
  <c r="M25" i="4" s="1"/>
  <c r="H17" i="4"/>
  <c r="M17" i="4" s="1"/>
  <c r="H5" i="4"/>
  <c r="M5" i="4" s="1"/>
  <c r="H14" i="4"/>
  <c r="M14" i="4" s="1"/>
  <c r="H12" i="4"/>
  <c r="M12" i="4" s="1"/>
  <c r="H26" i="4"/>
  <c r="M26" i="4" s="1"/>
  <c r="H27" i="4"/>
  <c r="M27" i="4" s="1"/>
  <c r="H28" i="4"/>
  <c r="M28" i="4" s="1"/>
  <c r="H22" i="4"/>
  <c r="M22" i="4" s="1"/>
  <c r="H8" i="4"/>
  <c r="M8" i="4" s="1"/>
  <c r="H24" i="4"/>
  <c r="M24" i="4" s="1"/>
  <c r="H15" i="4" l="1"/>
  <c r="M15" i="4" s="1"/>
</calcChain>
</file>

<file path=xl/sharedStrings.xml><?xml version="1.0" encoding="utf-8"?>
<sst xmlns="http://schemas.openxmlformats.org/spreadsheetml/2006/main" count="377" uniqueCount="213">
  <si>
    <t>Endereços das pontas A (PoP de conexão) e B (Organização Usuária da RNP)</t>
  </si>
  <si>
    <t>#</t>
  </si>
  <si>
    <t>UF</t>
  </si>
  <si>
    <t>Organização Usuária</t>
  </si>
  <si>
    <t>Campus</t>
  </si>
  <si>
    <t>Banda a contratar (Mb/s)</t>
  </si>
  <si>
    <t>Endereço Campus</t>
  </si>
  <si>
    <t>Georeferenciamento Campus</t>
  </si>
  <si>
    <t>Contato técnico local do Campus</t>
  </si>
  <si>
    <t>PoP de conexão</t>
  </si>
  <si>
    <t>Endereço do PoP</t>
  </si>
  <si>
    <t>Georeferenciamento PoP</t>
  </si>
  <si>
    <t>Contato técnico local do PoP</t>
  </si>
  <si>
    <t>CNPJ do PoP</t>
  </si>
  <si>
    <t>AC</t>
  </si>
  <si>
    <t>Instituto Federal de Educação, Ciência e Tecnologia do Acre (IFAC)</t>
  </si>
  <si>
    <t>Campus Baixada do Sol Transacreana</t>
  </si>
  <si>
    <t>ROD AC 90, km 20, Estrada Transacreana. Rio Branco-AC, 20, , Rio Branco - AC</t>
  </si>
  <si>
    <t>-10.009808, -67.990450</t>
  </si>
  <si>
    <t>Nome: Victor Moreno dos Santos Galdino
E-mail: victor.galdino@ifac.edu.br
Tel: (68) 99997-0456</t>
  </si>
  <si>
    <t>POP-AC</t>
  </si>
  <si>
    <t>AM</t>
  </si>
  <si>
    <t>Instituto Federal de Educação, Ciência e Tecnologia do Amazonas (IFAM)</t>
  </si>
  <si>
    <t>Campus Boca do Acre</t>
  </si>
  <si>
    <t xml:space="preserve">Rua Fontenelle Castro, N° 36. Platô do Piquiá - Boca do Acre - Cep:69850-000. </t>
  </si>
  <si>
    <t>-8.758204,-67.387281</t>
  </si>
  <si>
    <t>Nome: Maicon Paula da Silva - E-mail: maicon.silva@ifam.edu.br - Tel: (97 )98110-5440</t>
  </si>
  <si>
    <t>POP-AM</t>
  </si>
  <si>
    <t>Campus Eirunepé</t>
  </si>
  <si>
    <t>Rua Monsenhor Coutinho, S/N.º, Nossa Senhora Aparecida CEP: 69.880-000. Eirunepé – Amazonas</t>
  </si>
  <si>
    <t>-6.660678462331041, -69.88020910480998</t>
  </si>
  <si>
    <t>Nome:Antonio Carlos Miguel de Souza  - E-mail: carlos.miguel@ifam.edu.br - Tel: (97) 98407-8886</t>
  </si>
  <si>
    <t>Campus Lábrea</t>
  </si>
  <si>
    <t>Rua Rua 22  De Outubro , 3893- Lábrea - AM , CEP 69830-000</t>
  </si>
  <si>
    <t>-7.2504932, -64.7842893</t>
  </si>
  <si>
    <t>Nome:Valcedir Santos Nogueira - E-mail: nogueira@ifam.edu.br - Tel: (97)99152-0641</t>
  </si>
  <si>
    <t>Campus Manaus Zona Leste</t>
  </si>
  <si>
    <t>Avenida Cosme Ferreira 8045 . Gilberto Mestrnho - Manaus - AM CEP 69086-475</t>
  </si>
  <si>
    <t>-3.083799, -59.930470</t>
  </si>
  <si>
    <t>Nome: Marcio Antonio dos Santos Souza- E-mail: marcio.souza@ifam.edu.br - Tel: (92) 98102-8440</t>
  </si>
  <si>
    <t>Campus Maués</t>
  </si>
  <si>
    <t>Estr. dos Morais, 2000 - C-1 - Santa Tereza, Maués - AM, 69190-000</t>
  </si>
  <si>
    <t>-3.397434, -57.696590</t>
  </si>
  <si>
    <t>Nome: Rajiv Emanuel Cruz de Sousa - E-mail: rajiv.sousa@ifam.edu.br - Tel: (92) 9389-2067</t>
  </si>
  <si>
    <t>Campus Presidente Figueiredo</t>
  </si>
  <si>
    <t>Avenida Onca Pintada, n. 1308, Galo da Serra - Presidente Figueiredo - AM - CEP 69735-000</t>
  </si>
  <si>
    <t>-2.047959, -60.004599</t>
  </si>
  <si>
    <t>Nome: Thiago da Costa Leite- E-mail: thiago.leite@ifam.edu.br - Tel:  (97) 98116-1215</t>
  </si>
  <si>
    <t>Universidade Federal do Amazonas (UFAM)</t>
  </si>
  <si>
    <t>Campus do Alto Solimões</t>
  </si>
  <si>
    <t>Estrada 1  De Maio S/N - Benjamin Constant - AM</t>
  </si>
  <si>
    <t>-4.389430, -70.030579</t>
  </si>
  <si>
    <t>Nome: Cristian Jean Ramos - E-mail: incbc@ufam.edu.br - Tel: (   )91515101</t>
  </si>
  <si>
    <t>AP</t>
  </si>
  <si>
    <t>Instituto Federal de Educação, Ciência e Tecnologia do Amapá (IFAP)</t>
  </si>
  <si>
    <t>Campus Avançado Oiapoque</t>
  </si>
  <si>
    <t>Rua Joaquim Caetano Da Silva 870 - Oiapoque - AP</t>
  </si>
  <si>
    <t>3.8488535, -51.8327449</t>
  </si>
  <si>
    <t>Nome: Simiao Mendes Carneiro - E-mail: simiao.carneiro@ifap.edu.br - Tel: (96 ) 96 8109-4614</t>
  </si>
  <si>
    <t>POP-AP</t>
  </si>
  <si>
    <t>Centro EaD Pedra Branca do Amapari</t>
  </si>
  <si>
    <t>Avenida Francisco Dutra S/N - Pedra Branca do Amapari - AP</t>
  </si>
  <si>
    <t>0.776048,-51.949996</t>
  </si>
  <si>
    <t>Nome: Isac da Silva Rodrigues - E-mail: isac.rodrigues@ifap.edu.br - Tel: 96 9127-6416</t>
  </si>
  <si>
    <t>Universidade Federal do Amapá (UNIFAP)</t>
  </si>
  <si>
    <t>Unidade Centro Binacional do Oiapoque</t>
  </si>
  <si>
    <t>Rodovia Br 156 3051 - Oiapoque - AP</t>
  </si>
  <si>
    <t>3.83975,-51.818972</t>
  </si>
  <si>
    <t>Nome: Eziquiel Da Luz Silva - E-mail: eziquiel@unifap.br - Tel: (96 )3521-2113</t>
  </si>
  <si>
    <t>PA</t>
  </si>
  <si>
    <t>Instituto Federal de Educação, Ciência e Tecnologia do Pará (IFPA)</t>
  </si>
  <si>
    <t>Campus Breves</t>
  </si>
  <si>
    <t>Rua Antonio Fulgencio S/N - Breves - PA</t>
  </si>
  <si>
    <t>-1.6882498, -50.4639977</t>
  </si>
  <si>
    <t>Nome: Robert E Lee Barata Wishart - E-mail: general.wishart@ifpa.edu.br - Tel: (91 )9152-1341</t>
  </si>
  <si>
    <t>POP-PA</t>
  </si>
  <si>
    <t>Campus Tucuruí</t>
  </si>
  <si>
    <t>Avenida Brasilia S/N - Tucuruí - PA</t>
  </si>
  <si>
    <t>-3.81825,-49.664667</t>
  </si>
  <si>
    <t>Nome: Pedro Henrique - E-mail: pedro.henrique@ifpa.edu.br - Tel: (96)991016955</t>
  </si>
  <si>
    <t>Universidade Federal do Oeste do Pará (UFOPA)</t>
  </si>
  <si>
    <t>Campus Monte Alegre</t>
  </si>
  <si>
    <t>Rua Presidente Kennedy S/N - Monte Alegre - PA</t>
  </si>
  <si>
    <t>-1.999088, -54.074172</t>
  </si>
  <si>
    <t>Nome: Raimundo Ivo Ferreira Da Silva - E-mail: ivo.adm.ufopa@gmail.com - Tel: (93 )9166-2341</t>
  </si>
  <si>
    <t>Universidade Federal do Pará (UFPA)</t>
  </si>
  <si>
    <t>Avenida Anajás - s/n sl 4, Breves - PA, 68800-000</t>
  </si>
  <si>
    <t>-1.684938, -50.469218</t>
  </si>
  <si>
    <t>Nome: DOUGLAS DOS SANTOS MARCELINO - E-mail: douglasmarcelino@ufpa.br@ufpa.br - Tel: (91 )993241507</t>
  </si>
  <si>
    <t>Campus Capanema</t>
  </si>
  <si>
    <t>Avenida Barao De Capanema 1201 - Capanema - PA</t>
  </si>
  <si>
    <t>-1.191425, -47.173836</t>
  </si>
  <si>
    <t>Nome: Suellene De Freitas Pinheiro - E-mail: Suellene@ufpa.br - Tel: (91 )8345-8579</t>
  </si>
  <si>
    <t>Campus Capanema II</t>
  </si>
  <si>
    <t>Rodovia Br 308 S/N - Capanema - PA</t>
  </si>
  <si>
    <t>-1.207355, -47.158864</t>
  </si>
  <si>
    <t>Campus Soure</t>
  </si>
  <si>
    <t>Rua Décima terceira, Tv. Dezenove - Umirizal, Soure - PA, 68870-000</t>
  </si>
  <si>
    <t>-0.720733, -48.507906</t>
  </si>
  <si>
    <t>Nome: GERSON CARLOS DE JESUS LIMA - E-mail: gersonlima@ufpa.br - Tel: (91 )98195-0092</t>
  </si>
  <si>
    <t>Universidade Federal do Sul e Sudeste do Pará (UNIFESSPA)</t>
  </si>
  <si>
    <t>Campus São Félix do Xingu</t>
  </si>
  <si>
    <t>Loteamento Cidade nova, Lote n° 1, QD 15, setor 15 Av. Norte Sul</t>
  </si>
  <si>
    <t>-6.660897846125688, -51.95055799087732</t>
  </si>
  <si>
    <t>Nome: Jhon Kennedy Damasceno Gonçalves - E-mail: kenedy@unifesspa.edu.br - Tel: (94 )99297-440</t>
  </si>
  <si>
    <t>Universidade Federal Rural da Amazônia (UFRA)</t>
  </si>
  <si>
    <t>Avenida Barao De Capanema S/N - Capanema - PA</t>
  </si>
  <si>
    <t>-1.1907736, -47.1602975</t>
  </si>
  <si>
    <t>Nome: Joaquim De Jesus Soares - E-mail: joaquim.soares@ufra.edu.br - Tel: (91 )8177-0231</t>
  </si>
  <si>
    <t>RO</t>
  </si>
  <si>
    <t>Universidade Federal de Rondônia (UNIR)</t>
  </si>
  <si>
    <t>Campus de Cacoal</t>
  </si>
  <si>
    <t>Rua Da Universidade 920 - Cacoal - RO</t>
  </si>
  <si>
    <t>-11.415668, -61.454655</t>
  </si>
  <si>
    <t>Nome: Eleonice De Fatima Dal Magro - E-mail: eleonice@unir.br - Tel: (   )</t>
  </si>
  <si>
    <t>POP-RO</t>
  </si>
  <si>
    <t>Campus Rolim de Moura</t>
  </si>
  <si>
    <t>Avenida Norte Sul 7300 - Rolim de Moura - RO</t>
  </si>
  <si>
    <t>-11.705786, -61.777411</t>
  </si>
  <si>
    <t>Nome: Andre Luiz De Souza Freitas - E-mail: andre.freitas@pop-ro.rnp.br - Tel: (69 )92092370</t>
  </si>
  <si>
    <t>TO</t>
  </si>
  <si>
    <t>Instituto Federal de Educação, Ciência e Tecnologia do Tocantins (IFTO)</t>
  </si>
  <si>
    <t>Campus Avançado Lagoa da Confusão</t>
  </si>
  <si>
    <t>Rua Joao Maximinio De Alencar 728 - Lagoa da Confusão - TO</t>
  </si>
  <si>
    <t>-10.8002668,-49.6297622</t>
  </si>
  <si>
    <t>Nome: Kleyton Matos Moreira - E-mail: dti@ifto.edu.br - Tel: (63 )3229-2212</t>
  </si>
  <si>
    <t>POP-TO</t>
  </si>
  <si>
    <t>Campus Porto Nacional</t>
  </si>
  <si>
    <t>Avenida Tocantins S/N - Porto Nacional - TO</t>
  </si>
  <si>
    <t>-10.692104504932797, -48.398638816257574</t>
  </si>
  <si>
    <t>Nome: Edilson Leite De Sousa - E-mail: edilson@ifto.edu.br - Tel: (63 )8415-0553</t>
  </si>
  <si>
    <t>Universidade Federal do Norte do Tocantins (UFNT)</t>
  </si>
  <si>
    <t>Campus Araguaína (Sede)</t>
  </si>
  <si>
    <t>Avenida Paraguai S/N - Araguaína - TO</t>
  </si>
  <si>
    <t>-7.18129861130437, -48.18757442668691</t>
  </si>
  <si>
    <t>Nome: Joel Silva Mendonça - E-mail: joelmendonca@ufnt.edu.br - Tel: (63) 99241-0975</t>
  </si>
  <si>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</si>
  <si>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</si>
  <si>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</si>
  <si>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</si>
  <si>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</si>
  <si>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</si>
  <si>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Banda (Mb/s)</t>
  </si>
  <si>
    <t>Modalidade de conexão</t>
  </si>
  <si>
    <t>Pontuação</t>
  </si>
  <si>
    <t xml:space="preserve">Meio físico de transmissão 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</si>
  <si>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</si>
  <si>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</si>
  <si>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</si>
  <si>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</si>
  <si>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</si>
  <si>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</si>
  <si>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</si>
  <si>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</si>
  <si>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</si>
  <si>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</si>
  <si>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</si>
  <si>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</si>
  <si>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50 (terrestre) ou 700 (satelital)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</si>
  <si>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</si>
  <si>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</si>
  <si>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</si>
  <si>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</si>
  <si>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</si>
  <si>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</si>
  <si>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</si>
  <si>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</si>
  <si>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</si>
  <si>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</si>
  <si>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</si>
  <si>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</si>
  <si>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</si>
  <si>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</si>
  <si>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</si>
  <si>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PoP-AC</t>
  </si>
  <si>
    <t>Ufac
Campus Universitário Professor Aulio Gezio - Prédio Reitoria - CPD
Rodovia BR-364, Km 04</t>
  </si>
  <si>
    <t>-9.9562877,-67.8641031</t>
  </si>
  <si>
    <t>Nome: Renato da Costa Nunes
E-mail: renato.nunes@pop-ac.rnp.br
Tels.: (68) 99942-4919</t>
  </si>
  <si>
    <t>004.071.106/0001-37</t>
  </si>
  <si>
    <t>PoP-AM</t>
  </si>
  <si>
    <t>Ufam
Av. Gen. Rodrigo Octavio, 6200, Campus Universitário - Setor Norte, Bloco CTIC, sala POP-AM / RNP - térreo, Coroado I
CEP: 69080-900 - Manaus - AM</t>
  </si>
  <si>
    <t>-3.088132, -59.964966</t>
  </si>
  <si>
    <t>Nome: Lindomar Costa dos Santos
E-mail: lindomar.santos@pop-am.rnp.br
Tel.: (92) 99113-6034 / (92) 3305-4000 R-2043</t>
  </si>
  <si>
    <t>004.378.626/0001-97</t>
  </si>
  <si>
    <t>PoP-AP</t>
  </si>
  <si>
    <t>Unifap
Rodovia Josmar Chaves Pinto, Km 02/UNIFAP/DINFO, Zerão, Macapá, AP
CEP.: 68902-280</t>
  </si>
  <si>
    <t>-0.006304,-51.082852</t>
  </si>
  <si>
    <t>Nome: Samir Silva
E-mail: samir.silva@pop-ap.rnp.br
Tel.: -</t>
  </si>
  <si>
    <t>034.868.257/0001-81</t>
  </si>
  <si>
    <t>PoP-PA</t>
  </si>
  <si>
    <t>Ufpa
Rua Augusto Corrêa, 01, Prédio CTIC, Guamá, Belém, PA
CEP.: 66075-110</t>
  </si>
  <si>
    <t>-1.472702,-48.450111</t>
  </si>
  <si>
    <t>Nome: Vanner Vasconcellos
E-mail: vanner@pop-pa.rnp.br
Tels.: (91) 3201-7807 / (91) 3201-7792</t>
  </si>
  <si>
    <t>034.621.748/0001-23</t>
  </si>
  <si>
    <t>PoP-RO</t>
  </si>
  <si>
    <t>Unir
BR-364, Km 9,5, Sentido Rio Branco - AC, Prédio Bloco da Reitoria, Porto Velho, RO
CEP.:  76808-695</t>
  </si>
  <si>
    <t>-11.416521,-61.45527</t>
  </si>
  <si>
    <t>Nome: André Luis Freitas
E-mail: andre@unir.br 
Tel.: (69) 2182-2176</t>
  </si>
  <si>
    <t>004.418.943/0001-90</t>
  </si>
  <si>
    <t>PoP-RR</t>
  </si>
  <si>
    <t>Ufrr
Avenida Capitão Ene Garcez, 2413, CECOMP, Campus do Paricarana, Boa Vista, RR
CEP.: 69310-270</t>
  </si>
  <si>
    <t>2.840462,-60.691718</t>
  </si>
  <si>
    <t xml:space="preserve">Nome: Roberto Câmara
E-mail: roberto.camara@pop-rr.rnp.br
Tel.: (95) 3621-3175 </t>
  </si>
  <si>
    <t>034.792.077/0001-63</t>
  </si>
  <si>
    <t>PoP-TO</t>
  </si>
  <si>
    <t>UFT
Avenida NS 15, ALCNO 14, Bloco IV, Palmas, TO
CEP.: 77020-120</t>
  </si>
  <si>
    <t>-10.225831,-48.365484</t>
  </si>
  <si>
    <t>Nome: Junior Fernandes de Oliveira
E-mail: junior.fernandes@pop-to.rnp.br
Tels.: (63) 3232-4034 / (63) 99225-4783</t>
  </si>
  <si>
    <t>005.149.726/0001-04</t>
  </si>
  <si>
    <t>Fibra óptica + Rede móvel 4G/5G</t>
  </si>
  <si>
    <t>Dupla/Múltiplas abordagens?</t>
  </si>
  <si>
    <t>99,2% (interior da região Norte) ou 99,5% (capitais da região Norte ou satélite)</t>
  </si>
  <si>
    <t>Entre 0,50% e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</si>
</sst>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1" fillId="4" borderId="1" xfId="1" applyFont="1" applyFill="1" applyBorder="1" applyAlignment="1">
      <alignment vertical="center" wrapText="1" readingOrder="1"/>
    </xf>
    <xf numFmtId="0" fontId="2" fillId="0" borderId="11" xfId="1" applyBorder="1" applyAlignment="1">
      <alignment vertical="center" wrapText="1" readingOrder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1" applyBorder="1" applyAlignment="1">
      <alignment vertical="center" readingOrder="1"/>
    </xf>
    <xf numFmtId="0" fontId="3" fillId="0" borderId="1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0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6640625" style="26" customWidth="1"/>
    <col min="2" max="2" width="15.6640625" style="27" customWidth="1"/>
    <col min="3" max="3" width="20.6640625" style="24" customWidth="1"/>
    <col min="4" max="4" width="68" style="28" customWidth="1"/>
    <col min="5" max="5" width="46.6640625" style="28" customWidth="1"/>
    <col min="6" max="6" width="20.6640625" style="28" customWidth="1"/>
    <col min="7" max="7" width="30.6640625" style="28" customWidth="1"/>
    <col min="8" max="8" width="15.6640625" style="37" customWidth="1"/>
    <col min="9" max="9" width="50.6640625" style="28" customWidth="1"/>
    <col min="10" max="10" width="15.6640625" style="37" customWidth="1"/>
    <col min="11" max="11" width="30.6640625" style="37" customWidth="1"/>
    <col min="12" max="13" width="15.77734375" style="37" customWidth="1"/>
    <col min="14" max="16" width="30.6640625" style="28" customWidth="1"/>
    <col min="17" max="17" width="40.6640625" style="28" customWidth="1"/>
    <col min="18" max="18" width="30.6640625" style="28" customWidth="1"/>
    <col min="19" max="19" width="20.6640625" style="24" customWidth="1"/>
    <col min="20" max="20" width="20.77734375" style="24" customWidth="1"/>
    <col min="21" max="23" width="20.6640625" style="24" customWidth="1"/>
    <col min="24" max="16384" width="9.109375" style="24"/>
  </cols>
  <sheetData>
    <row r="1" spans="1:23" ht="18" customHeight="1" x14ac:dyDescent="0.3">
      <c r="A1" s="64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6"/>
    </row>
    <row r="2" spans="1:23" s="7" customFormat="1" ht="18" customHeight="1" x14ac:dyDescent="0.3">
      <c r="A2" s="67" t="s">
        <v>137</v>
      </c>
      <c r="B2" s="67"/>
      <c r="C2" s="67"/>
      <c r="D2" s="67" t="s">
        <v>138</v>
      </c>
      <c r="E2" s="67"/>
      <c r="F2" s="68" t="s">
        <v>139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  <c r="U2" s="68" t="s">
        <v>140</v>
      </c>
      <c r="V2" s="69"/>
      <c r="W2" s="69"/>
    </row>
    <row r="3" spans="1:23" s="7" customFormat="1" ht="26.4" x14ac:dyDescent="0.3">
      <c r="A3" s="31" t="s">
        <v>141</v>
      </c>
      <c r="B3" s="8" t="s">
        <v>2</v>
      </c>
      <c r="C3" s="8" t="s">
        <v>9</v>
      </c>
      <c r="D3" s="9" t="s">
        <v>3</v>
      </c>
      <c r="E3" s="9" t="s">
        <v>4</v>
      </c>
      <c r="F3" s="8" t="s">
        <v>142</v>
      </c>
      <c r="G3" s="9" t="s">
        <v>143</v>
      </c>
      <c r="H3" s="8" t="s">
        <v>144</v>
      </c>
      <c r="I3" s="9" t="s">
        <v>145</v>
      </c>
      <c r="J3" s="8" t="s">
        <v>144</v>
      </c>
      <c r="K3" s="9" t="s">
        <v>210</v>
      </c>
      <c r="L3" s="8" t="s">
        <v>144</v>
      </c>
      <c r="M3" s="8" t="s">
        <v>146</v>
      </c>
      <c r="N3" s="9" t="s">
        <v>147</v>
      </c>
      <c r="O3" s="9" t="s">
        <v>148</v>
      </c>
      <c r="P3" s="8" t="s">
        <v>149</v>
      </c>
      <c r="Q3" s="8" t="s">
        <v>150</v>
      </c>
      <c r="R3" s="8" t="s">
        <v>151</v>
      </c>
      <c r="S3" s="8" t="s">
        <v>152</v>
      </c>
      <c r="T3" s="8" t="s">
        <v>153</v>
      </c>
      <c r="U3" s="8" t="s">
        <v>154</v>
      </c>
      <c r="V3" s="8" t="s">
        <v>155</v>
      </c>
      <c r="W3" s="8" t="s">
        <v>156</v>
      </c>
    </row>
    <row r="4" spans="1:23" ht="30" customHeight="1" x14ac:dyDescent="0.3">
      <c r="A4" s="25">
        <v>1</v>
      </c>
      <c r="B4" s="5" t="s">
        <v>14</v>
      </c>
      <c r="C4" s="5" t="s">
        <v>20</v>
      </c>
      <c r="D4" s="46" t="s">
        <v>15</v>
      </c>
      <c r="E4" s="48" t="s">
        <v>16</v>
      </c>
      <c r="F4" s="36">
        <v>1000</v>
      </c>
      <c r="G4" s="38"/>
      <c r="H4" s="36">
        <f t="shared" ref="H4:H28" si="0">IF(G4="Circuito Metroethernet",10,IF(G4="Circuito Metroethernet com 5G FWA", 5, IF(G4="Porta IP com túnel GRE",1,0)))</f>
        <v>0</v>
      </c>
      <c r="I4" s="29"/>
      <c r="J4" s="39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0"/>
      <c r="L4" s="39">
        <f>IF(K4="Sim, em ambas as pontas",5,IF(K4="Sim, apenas na ponta do PoP",3,IF(K4="Sim, apenas na ponta do Campus",2,IF(K4="Não",1,0))))</f>
        <v>0</v>
      </c>
      <c r="M4" s="39">
        <f>SUM(H4,J4,L4)</f>
        <v>0</v>
      </c>
      <c r="N4" s="29"/>
      <c r="O4" s="29"/>
      <c r="P4" s="33"/>
      <c r="Q4" s="34"/>
      <c r="R4" s="33"/>
      <c r="S4" s="34"/>
      <c r="T4" s="34"/>
      <c r="U4" s="30">
        <v>0</v>
      </c>
      <c r="V4" s="30">
        <v>0</v>
      </c>
      <c r="W4" s="29">
        <f>(U4*24)+V4</f>
        <v>0</v>
      </c>
    </row>
    <row r="5" spans="1:23" ht="30" customHeight="1" x14ac:dyDescent="0.3">
      <c r="A5" s="25">
        <v>2</v>
      </c>
      <c r="B5" s="44" t="s">
        <v>21</v>
      </c>
      <c r="C5" s="44" t="s">
        <v>27</v>
      </c>
      <c r="D5" s="47" t="s">
        <v>22</v>
      </c>
      <c r="E5" s="49" t="s">
        <v>23</v>
      </c>
      <c r="F5" s="36">
        <v>1000</v>
      </c>
      <c r="G5" s="38"/>
      <c r="H5" s="36">
        <f t="shared" si="0"/>
        <v>0</v>
      </c>
      <c r="I5" s="29"/>
      <c r="J5" s="39">
        <f t="shared" ref="J5:J28" si="1">IF(I5="Fibra óptica", 10,IF(I5="Fibra óptica + Enlace de rádio de frequência licenciada",8,IF(I5="Fibra óptica + Rede móvel 4G/5G",6,IF(I5="Enlace de rádio de frequência licenciada",5,IF(I5="Fibra óptica + Satélite",3,IF(I5="Enlace de rádio de frequência licenciada + Satélite",2,IF(I5="Satélite",1,0)))))))</f>
        <v>0</v>
      </c>
      <c r="K5" s="40"/>
      <c r="L5" s="39">
        <f t="shared" ref="L5:L28" si="2">IF(K5="Sim, em ambas as pontas",5,IF(K5="Sim, apenas na ponta do PoP",3,IF(K5="Sim, apenas na ponta do Campus",2,IF(K5="Não",1,0))))</f>
        <v>0</v>
      </c>
      <c r="M5" s="39">
        <f t="shared" ref="M5:M28" si="3">SUM(H5,J5,L5)</f>
        <v>0</v>
      </c>
      <c r="N5" s="29"/>
      <c r="O5" s="29"/>
      <c r="P5" s="33"/>
      <c r="Q5" s="34"/>
      <c r="R5" s="33"/>
      <c r="S5" s="34"/>
      <c r="T5" s="34"/>
      <c r="U5" s="30">
        <v>0</v>
      </c>
      <c r="V5" s="30">
        <v>0</v>
      </c>
      <c r="W5" s="29">
        <f t="shared" ref="W5:W28" si="4">(U5*24)+V5</f>
        <v>0</v>
      </c>
    </row>
    <row r="6" spans="1:23" ht="30" customHeight="1" x14ac:dyDescent="0.3">
      <c r="A6" s="25">
        <v>3</v>
      </c>
      <c r="B6" s="44" t="s">
        <v>21</v>
      </c>
      <c r="C6" s="44" t="s">
        <v>27</v>
      </c>
      <c r="D6" s="47" t="s">
        <v>22</v>
      </c>
      <c r="E6" s="49" t="s">
        <v>28</v>
      </c>
      <c r="F6" s="36">
        <v>1000</v>
      </c>
      <c r="G6" s="38"/>
      <c r="H6" s="36">
        <f t="shared" si="0"/>
        <v>0</v>
      </c>
      <c r="I6" s="29"/>
      <c r="J6" s="39">
        <f t="shared" si="1"/>
        <v>0</v>
      </c>
      <c r="K6" s="40"/>
      <c r="L6" s="39">
        <f t="shared" si="2"/>
        <v>0</v>
      </c>
      <c r="M6" s="39">
        <f t="shared" si="3"/>
        <v>0</v>
      </c>
      <c r="N6" s="29"/>
      <c r="O6" s="29"/>
      <c r="P6" s="33"/>
      <c r="Q6" s="34"/>
      <c r="R6" s="33"/>
      <c r="S6" s="34"/>
      <c r="T6" s="34"/>
      <c r="U6" s="30">
        <v>0</v>
      </c>
      <c r="V6" s="30">
        <v>0</v>
      </c>
      <c r="W6" s="29">
        <f t="shared" si="4"/>
        <v>0</v>
      </c>
    </row>
    <row r="7" spans="1:23" ht="30" customHeight="1" x14ac:dyDescent="0.3">
      <c r="A7" s="25">
        <v>4</v>
      </c>
      <c r="B7" s="44" t="s">
        <v>21</v>
      </c>
      <c r="C7" s="44" t="s">
        <v>27</v>
      </c>
      <c r="D7" s="47" t="s">
        <v>22</v>
      </c>
      <c r="E7" s="49" t="s">
        <v>32</v>
      </c>
      <c r="F7" s="36">
        <v>1000</v>
      </c>
      <c r="G7" s="38"/>
      <c r="H7" s="36">
        <f t="shared" si="0"/>
        <v>0</v>
      </c>
      <c r="I7" s="29"/>
      <c r="J7" s="39">
        <f t="shared" si="1"/>
        <v>0</v>
      </c>
      <c r="K7" s="40"/>
      <c r="L7" s="39">
        <f t="shared" si="2"/>
        <v>0</v>
      </c>
      <c r="M7" s="39">
        <f t="shared" si="3"/>
        <v>0</v>
      </c>
      <c r="N7" s="29"/>
      <c r="O7" s="29"/>
      <c r="P7" s="33"/>
      <c r="Q7" s="34"/>
      <c r="R7" s="33"/>
      <c r="S7" s="34"/>
      <c r="T7" s="34"/>
      <c r="U7" s="30">
        <v>0</v>
      </c>
      <c r="V7" s="30">
        <v>0</v>
      </c>
      <c r="W7" s="29">
        <f t="shared" si="4"/>
        <v>0</v>
      </c>
    </row>
    <row r="8" spans="1:23" ht="30" customHeight="1" x14ac:dyDescent="0.3">
      <c r="A8" s="25">
        <v>5</v>
      </c>
      <c r="B8" s="44" t="s">
        <v>21</v>
      </c>
      <c r="C8" s="44" t="s">
        <v>27</v>
      </c>
      <c r="D8" s="47" t="s">
        <v>22</v>
      </c>
      <c r="E8" s="49" t="s">
        <v>36</v>
      </c>
      <c r="F8" s="36">
        <v>1000</v>
      </c>
      <c r="G8" s="38"/>
      <c r="H8" s="36">
        <f t="shared" si="0"/>
        <v>0</v>
      </c>
      <c r="I8" s="29"/>
      <c r="J8" s="39">
        <f t="shared" si="1"/>
        <v>0</v>
      </c>
      <c r="K8" s="40"/>
      <c r="L8" s="39">
        <f t="shared" si="2"/>
        <v>0</v>
      </c>
      <c r="M8" s="39">
        <f t="shared" si="3"/>
        <v>0</v>
      </c>
      <c r="N8" s="29"/>
      <c r="O8" s="29"/>
      <c r="P8" s="33"/>
      <c r="Q8" s="34"/>
      <c r="R8" s="33"/>
      <c r="S8" s="34"/>
      <c r="T8" s="34"/>
      <c r="U8" s="30">
        <v>0</v>
      </c>
      <c r="V8" s="30">
        <v>0</v>
      </c>
      <c r="W8" s="29">
        <f t="shared" si="4"/>
        <v>0</v>
      </c>
    </row>
    <row r="9" spans="1:23" ht="30" customHeight="1" x14ac:dyDescent="0.3">
      <c r="A9" s="25">
        <v>6</v>
      </c>
      <c r="B9" s="44" t="s">
        <v>21</v>
      </c>
      <c r="C9" s="44" t="s">
        <v>27</v>
      </c>
      <c r="D9" s="47" t="s">
        <v>22</v>
      </c>
      <c r="E9" s="49" t="s">
        <v>40</v>
      </c>
      <c r="F9" s="36">
        <v>1000</v>
      </c>
      <c r="G9" s="38"/>
      <c r="H9" s="36">
        <f t="shared" si="0"/>
        <v>0</v>
      </c>
      <c r="I9" s="29"/>
      <c r="J9" s="39">
        <f t="shared" si="1"/>
        <v>0</v>
      </c>
      <c r="K9" s="40"/>
      <c r="L9" s="39">
        <f t="shared" si="2"/>
        <v>0</v>
      </c>
      <c r="M9" s="39">
        <f t="shared" si="3"/>
        <v>0</v>
      </c>
      <c r="N9" s="29"/>
      <c r="O9" s="29"/>
      <c r="P9" s="33"/>
      <c r="Q9" s="34"/>
      <c r="R9" s="33"/>
      <c r="S9" s="34"/>
      <c r="T9" s="34"/>
      <c r="U9" s="30">
        <v>0</v>
      </c>
      <c r="V9" s="30">
        <v>0</v>
      </c>
      <c r="W9" s="29">
        <f t="shared" si="4"/>
        <v>0</v>
      </c>
    </row>
    <row r="10" spans="1:23" ht="30" customHeight="1" x14ac:dyDescent="0.3">
      <c r="A10" s="25">
        <v>7</v>
      </c>
      <c r="B10" s="44" t="s">
        <v>21</v>
      </c>
      <c r="C10" s="44" t="s">
        <v>27</v>
      </c>
      <c r="D10" s="47" t="s">
        <v>22</v>
      </c>
      <c r="E10" s="49" t="s">
        <v>44</v>
      </c>
      <c r="F10" s="36">
        <v>1000</v>
      </c>
      <c r="G10" s="38"/>
      <c r="H10" s="36">
        <f t="shared" si="0"/>
        <v>0</v>
      </c>
      <c r="I10" s="29"/>
      <c r="J10" s="39">
        <f t="shared" si="1"/>
        <v>0</v>
      </c>
      <c r="K10" s="40"/>
      <c r="L10" s="39">
        <f t="shared" si="2"/>
        <v>0</v>
      </c>
      <c r="M10" s="39">
        <f t="shared" si="3"/>
        <v>0</v>
      </c>
      <c r="N10" s="29"/>
      <c r="O10" s="29"/>
      <c r="P10" s="33"/>
      <c r="Q10" s="34"/>
      <c r="R10" s="33"/>
      <c r="S10" s="34"/>
      <c r="T10" s="34"/>
      <c r="U10" s="30">
        <v>0</v>
      </c>
      <c r="V10" s="30">
        <v>0</v>
      </c>
      <c r="W10" s="29">
        <f t="shared" si="4"/>
        <v>0</v>
      </c>
    </row>
    <row r="11" spans="1:23" ht="30" customHeight="1" x14ac:dyDescent="0.3">
      <c r="A11" s="25">
        <v>8</v>
      </c>
      <c r="B11" s="44" t="s">
        <v>21</v>
      </c>
      <c r="C11" s="44" t="s">
        <v>27</v>
      </c>
      <c r="D11" s="47" t="s">
        <v>48</v>
      </c>
      <c r="E11" s="49" t="s">
        <v>49</v>
      </c>
      <c r="F11" s="36">
        <v>1000</v>
      </c>
      <c r="G11" s="38"/>
      <c r="H11" s="36">
        <f t="shared" si="0"/>
        <v>0</v>
      </c>
      <c r="I11" s="29"/>
      <c r="J11" s="39">
        <f t="shared" si="1"/>
        <v>0</v>
      </c>
      <c r="K11" s="40"/>
      <c r="L11" s="39">
        <f t="shared" si="2"/>
        <v>0</v>
      </c>
      <c r="M11" s="39">
        <f t="shared" si="3"/>
        <v>0</v>
      </c>
      <c r="N11" s="29"/>
      <c r="O11" s="29"/>
      <c r="P11" s="33"/>
      <c r="Q11" s="34"/>
      <c r="R11" s="33"/>
      <c r="S11" s="34"/>
      <c r="T11" s="34"/>
      <c r="U11" s="30">
        <v>0</v>
      </c>
      <c r="V11" s="30">
        <v>0</v>
      </c>
      <c r="W11" s="29">
        <f t="shared" si="4"/>
        <v>0</v>
      </c>
    </row>
    <row r="12" spans="1:23" ht="30" customHeight="1" x14ac:dyDescent="0.3">
      <c r="A12" s="25">
        <v>9</v>
      </c>
      <c r="B12" s="44" t="s">
        <v>53</v>
      </c>
      <c r="C12" s="44" t="s">
        <v>59</v>
      </c>
      <c r="D12" s="47" t="s">
        <v>54</v>
      </c>
      <c r="E12" s="49" t="s">
        <v>55</v>
      </c>
      <c r="F12" s="36">
        <v>1000</v>
      </c>
      <c r="G12" s="38"/>
      <c r="H12" s="36">
        <f t="shared" si="0"/>
        <v>0</v>
      </c>
      <c r="I12" s="29"/>
      <c r="J12" s="39">
        <f t="shared" si="1"/>
        <v>0</v>
      </c>
      <c r="K12" s="40"/>
      <c r="L12" s="39">
        <f t="shared" si="2"/>
        <v>0</v>
      </c>
      <c r="M12" s="39">
        <f t="shared" si="3"/>
        <v>0</v>
      </c>
      <c r="N12" s="29"/>
      <c r="O12" s="29"/>
      <c r="P12" s="33"/>
      <c r="Q12" s="34"/>
      <c r="R12" s="33"/>
      <c r="S12" s="34"/>
      <c r="T12" s="34"/>
      <c r="U12" s="30">
        <v>0</v>
      </c>
      <c r="V12" s="30">
        <v>0</v>
      </c>
      <c r="W12" s="29">
        <f t="shared" si="4"/>
        <v>0</v>
      </c>
    </row>
    <row r="13" spans="1:23" ht="30" customHeight="1" x14ac:dyDescent="0.3">
      <c r="A13" s="25">
        <v>10</v>
      </c>
      <c r="B13" s="44" t="s">
        <v>53</v>
      </c>
      <c r="C13" s="44" t="s">
        <v>59</v>
      </c>
      <c r="D13" s="47" t="s">
        <v>54</v>
      </c>
      <c r="E13" s="49" t="s">
        <v>60</v>
      </c>
      <c r="F13" s="36">
        <v>1000</v>
      </c>
      <c r="G13" s="38"/>
      <c r="H13" s="36">
        <f t="shared" si="0"/>
        <v>0</v>
      </c>
      <c r="I13" s="29"/>
      <c r="J13" s="39">
        <f t="shared" si="1"/>
        <v>0</v>
      </c>
      <c r="K13" s="40"/>
      <c r="L13" s="39">
        <f t="shared" si="2"/>
        <v>0</v>
      </c>
      <c r="M13" s="39">
        <f t="shared" si="3"/>
        <v>0</v>
      </c>
      <c r="N13" s="29"/>
      <c r="O13" s="29"/>
      <c r="P13" s="33"/>
      <c r="Q13" s="34"/>
      <c r="R13" s="33"/>
      <c r="S13" s="34"/>
      <c r="T13" s="34"/>
      <c r="U13" s="30">
        <v>0</v>
      </c>
      <c r="V13" s="30">
        <v>0</v>
      </c>
      <c r="W13" s="29">
        <f t="shared" si="4"/>
        <v>0</v>
      </c>
    </row>
    <row r="14" spans="1:23" ht="30" customHeight="1" x14ac:dyDescent="0.3">
      <c r="A14" s="25">
        <v>11</v>
      </c>
      <c r="B14" s="5" t="s">
        <v>53</v>
      </c>
      <c r="C14" s="5" t="s">
        <v>59</v>
      </c>
      <c r="D14" s="46" t="s">
        <v>64</v>
      </c>
      <c r="E14" s="48" t="s">
        <v>65</v>
      </c>
      <c r="F14" s="36">
        <v>1000</v>
      </c>
      <c r="G14" s="38"/>
      <c r="H14" s="36">
        <f t="shared" si="0"/>
        <v>0</v>
      </c>
      <c r="I14" s="29"/>
      <c r="J14" s="39">
        <f t="shared" si="1"/>
        <v>0</v>
      </c>
      <c r="K14" s="40"/>
      <c r="L14" s="39">
        <f t="shared" si="2"/>
        <v>0</v>
      </c>
      <c r="M14" s="39">
        <f t="shared" si="3"/>
        <v>0</v>
      </c>
      <c r="N14" s="29"/>
      <c r="O14" s="29"/>
      <c r="P14" s="33"/>
      <c r="Q14" s="34"/>
      <c r="R14" s="33"/>
      <c r="S14" s="34"/>
      <c r="T14" s="34"/>
      <c r="U14" s="30">
        <v>0</v>
      </c>
      <c r="V14" s="30">
        <v>0</v>
      </c>
      <c r="W14" s="29">
        <f t="shared" si="4"/>
        <v>0</v>
      </c>
    </row>
    <row r="15" spans="1:23" ht="30" customHeight="1" x14ac:dyDescent="0.3">
      <c r="A15" s="25">
        <v>12</v>
      </c>
      <c r="B15" s="42" t="s">
        <v>69</v>
      </c>
      <c r="C15" s="44" t="s">
        <v>75</v>
      </c>
      <c r="D15" s="47" t="s">
        <v>70</v>
      </c>
      <c r="E15" s="49" t="s">
        <v>71</v>
      </c>
      <c r="F15" s="36">
        <v>1000</v>
      </c>
      <c r="G15" s="38"/>
      <c r="H15" s="36">
        <f t="shared" si="0"/>
        <v>0</v>
      </c>
      <c r="I15" s="29"/>
      <c r="J15" s="39">
        <f t="shared" si="1"/>
        <v>0</v>
      </c>
      <c r="K15" s="40"/>
      <c r="L15" s="39">
        <f t="shared" si="2"/>
        <v>0</v>
      </c>
      <c r="M15" s="39">
        <f t="shared" si="3"/>
        <v>0</v>
      </c>
      <c r="N15" s="29"/>
      <c r="O15" s="29"/>
      <c r="P15" s="33"/>
      <c r="Q15" s="34"/>
      <c r="R15" s="33"/>
      <c r="S15" s="34"/>
      <c r="T15" s="34"/>
      <c r="U15" s="30">
        <v>0</v>
      </c>
      <c r="V15" s="30">
        <v>0</v>
      </c>
      <c r="W15" s="29">
        <f t="shared" si="4"/>
        <v>0</v>
      </c>
    </row>
    <row r="16" spans="1:23" ht="30" customHeight="1" x14ac:dyDescent="0.3">
      <c r="A16" s="25">
        <v>13</v>
      </c>
      <c r="B16" s="42" t="s">
        <v>69</v>
      </c>
      <c r="C16" s="44" t="s">
        <v>75</v>
      </c>
      <c r="D16" s="47" t="s">
        <v>70</v>
      </c>
      <c r="E16" s="49" t="s">
        <v>76</v>
      </c>
      <c r="F16" s="36">
        <v>1000</v>
      </c>
      <c r="G16" s="38"/>
      <c r="H16" s="36">
        <f t="shared" si="0"/>
        <v>0</v>
      </c>
      <c r="I16" s="29"/>
      <c r="J16" s="39">
        <f t="shared" si="1"/>
        <v>0</v>
      </c>
      <c r="K16" s="40"/>
      <c r="L16" s="39">
        <f t="shared" si="2"/>
        <v>0</v>
      </c>
      <c r="M16" s="39">
        <f t="shared" si="3"/>
        <v>0</v>
      </c>
      <c r="N16" s="29"/>
      <c r="O16" s="29"/>
      <c r="P16" s="33"/>
      <c r="Q16" s="34"/>
      <c r="R16" s="33"/>
      <c r="S16" s="34"/>
      <c r="T16" s="34"/>
      <c r="U16" s="30">
        <v>0</v>
      </c>
      <c r="V16" s="30">
        <v>0</v>
      </c>
      <c r="W16" s="29">
        <f t="shared" si="4"/>
        <v>0</v>
      </c>
    </row>
    <row r="17" spans="1:23" ht="30" customHeight="1" x14ac:dyDescent="0.3">
      <c r="A17" s="25">
        <v>14</v>
      </c>
      <c r="B17" s="5" t="s">
        <v>69</v>
      </c>
      <c r="C17" s="5" t="s">
        <v>75</v>
      </c>
      <c r="D17" s="46" t="s">
        <v>80</v>
      </c>
      <c r="E17" s="48" t="s">
        <v>81</v>
      </c>
      <c r="F17" s="36">
        <v>1000</v>
      </c>
      <c r="G17" s="38"/>
      <c r="H17" s="36">
        <f t="shared" si="0"/>
        <v>0</v>
      </c>
      <c r="I17" s="29"/>
      <c r="J17" s="39">
        <f t="shared" si="1"/>
        <v>0</v>
      </c>
      <c r="K17" s="40"/>
      <c r="L17" s="39">
        <f t="shared" si="2"/>
        <v>0</v>
      </c>
      <c r="M17" s="39">
        <f t="shared" si="3"/>
        <v>0</v>
      </c>
      <c r="N17" s="29"/>
      <c r="O17" s="29"/>
      <c r="P17" s="33"/>
      <c r="Q17" s="34"/>
      <c r="R17" s="33"/>
      <c r="S17" s="34"/>
      <c r="T17" s="34"/>
      <c r="U17" s="30">
        <v>0</v>
      </c>
      <c r="V17" s="30">
        <v>0</v>
      </c>
      <c r="W17" s="29">
        <f t="shared" si="4"/>
        <v>0</v>
      </c>
    </row>
    <row r="18" spans="1:23" ht="30" customHeight="1" x14ac:dyDescent="0.3">
      <c r="A18" s="25">
        <v>15</v>
      </c>
      <c r="B18" s="5" t="s">
        <v>69</v>
      </c>
      <c r="C18" s="5" t="s">
        <v>75</v>
      </c>
      <c r="D18" s="46" t="s">
        <v>85</v>
      </c>
      <c r="E18" s="48" t="s">
        <v>71</v>
      </c>
      <c r="F18" s="36">
        <v>1000</v>
      </c>
      <c r="G18" s="38"/>
      <c r="H18" s="36">
        <f t="shared" si="0"/>
        <v>0</v>
      </c>
      <c r="I18" s="29"/>
      <c r="J18" s="39">
        <f t="shared" si="1"/>
        <v>0</v>
      </c>
      <c r="K18" s="40"/>
      <c r="L18" s="39">
        <f t="shared" si="2"/>
        <v>0</v>
      </c>
      <c r="M18" s="39">
        <f t="shared" si="3"/>
        <v>0</v>
      </c>
      <c r="N18" s="29"/>
      <c r="O18" s="29"/>
      <c r="P18" s="33"/>
      <c r="Q18" s="34"/>
      <c r="R18" s="33"/>
      <c r="S18" s="34"/>
      <c r="T18" s="34"/>
      <c r="U18" s="30">
        <v>0</v>
      </c>
      <c r="V18" s="30">
        <v>0</v>
      </c>
      <c r="W18" s="29">
        <f t="shared" si="4"/>
        <v>0</v>
      </c>
    </row>
    <row r="19" spans="1:23" ht="30" customHeight="1" x14ac:dyDescent="0.3">
      <c r="A19" s="25">
        <v>16</v>
      </c>
      <c r="B19" s="5" t="s">
        <v>69</v>
      </c>
      <c r="C19" s="5" t="s">
        <v>75</v>
      </c>
      <c r="D19" s="46" t="s">
        <v>85</v>
      </c>
      <c r="E19" s="48" t="s">
        <v>89</v>
      </c>
      <c r="F19" s="36">
        <v>1000</v>
      </c>
      <c r="G19" s="38"/>
      <c r="H19" s="36">
        <f t="shared" si="0"/>
        <v>0</v>
      </c>
      <c r="I19" s="29"/>
      <c r="J19" s="39">
        <f t="shared" si="1"/>
        <v>0</v>
      </c>
      <c r="K19" s="40"/>
      <c r="L19" s="39">
        <f t="shared" si="2"/>
        <v>0</v>
      </c>
      <c r="M19" s="39">
        <f t="shared" si="3"/>
        <v>0</v>
      </c>
      <c r="N19" s="29"/>
      <c r="O19" s="29"/>
      <c r="P19" s="33"/>
      <c r="Q19" s="34"/>
      <c r="R19" s="33"/>
      <c r="S19" s="34"/>
      <c r="T19" s="34"/>
      <c r="U19" s="30">
        <v>0</v>
      </c>
      <c r="V19" s="30">
        <v>0</v>
      </c>
      <c r="W19" s="29">
        <f t="shared" si="4"/>
        <v>0</v>
      </c>
    </row>
    <row r="20" spans="1:23" ht="30" customHeight="1" x14ac:dyDescent="0.3">
      <c r="A20" s="25">
        <v>17</v>
      </c>
      <c r="B20" s="5" t="s">
        <v>69</v>
      </c>
      <c r="C20" s="5" t="s">
        <v>75</v>
      </c>
      <c r="D20" s="46" t="s">
        <v>85</v>
      </c>
      <c r="E20" s="48" t="s">
        <v>93</v>
      </c>
      <c r="F20" s="36">
        <v>1000</v>
      </c>
      <c r="G20" s="38"/>
      <c r="H20" s="36">
        <f t="shared" si="0"/>
        <v>0</v>
      </c>
      <c r="I20" s="29"/>
      <c r="J20" s="39">
        <f t="shared" si="1"/>
        <v>0</v>
      </c>
      <c r="K20" s="40"/>
      <c r="L20" s="39">
        <f t="shared" si="2"/>
        <v>0</v>
      </c>
      <c r="M20" s="39">
        <f t="shared" si="3"/>
        <v>0</v>
      </c>
      <c r="N20" s="29"/>
      <c r="O20" s="29"/>
      <c r="P20" s="33"/>
      <c r="Q20" s="34"/>
      <c r="R20" s="33"/>
      <c r="S20" s="34"/>
      <c r="T20" s="34"/>
      <c r="U20" s="30">
        <v>0</v>
      </c>
      <c r="V20" s="30">
        <v>0</v>
      </c>
      <c r="W20" s="29">
        <f t="shared" si="4"/>
        <v>0</v>
      </c>
    </row>
    <row r="21" spans="1:23" ht="30" customHeight="1" x14ac:dyDescent="0.3">
      <c r="A21" s="25">
        <v>18</v>
      </c>
      <c r="B21" s="5" t="s">
        <v>69</v>
      </c>
      <c r="C21" s="5" t="s">
        <v>75</v>
      </c>
      <c r="D21" s="46" t="s">
        <v>85</v>
      </c>
      <c r="E21" s="48" t="s">
        <v>96</v>
      </c>
      <c r="F21" s="36">
        <v>1000</v>
      </c>
      <c r="G21" s="38"/>
      <c r="H21" s="36">
        <f t="shared" si="0"/>
        <v>0</v>
      </c>
      <c r="I21" s="29"/>
      <c r="J21" s="39">
        <f t="shared" si="1"/>
        <v>0</v>
      </c>
      <c r="K21" s="40"/>
      <c r="L21" s="39">
        <f t="shared" si="2"/>
        <v>0</v>
      </c>
      <c r="M21" s="39">
        <f t="shared" si="3"/>
        <v>0</v>
      </c>
      <c r="N21" s="29"/>
      <c r="O21" s="29"/>
      <c r="P21" s="33"/>
      <c r="Q21" s="34"/>
      <c r="R21" s="33"/>
      <c r="S21" s="34"/>
      <c r="T21" s="34"/>
      <c r="U21" s="30">
        <v>0</v>
      </c>
      <c r="V21" s="30">
        <v>0</v>
      </c>
      <c r="W21" s="29">
        <f t="shared" si="4"/>
        <v>0</v>
      </c>
    </row>
    <row r="22" spans="1:23" ht="30" customHeight="1" x14ac:dyDescent="0.3">
      <c r="A22" s="25">
        <v>19</v>
      </c>
      <c r="B22" s="5" t="s">
        <v>69</v>
      </c>
      <c r="C22" s="5" t="s">
        <v>75</v>
      </c>
      <c r="D22" s="46" t="s">
        <v>100</v>
      </c>
      <c r="E22" s="48" t="s">
        <v>101</v>
      </c>
      <c r="F22" s="36">
        <v>1000</v>
      </c>
      <c r="G22" s="38"/>
      <c r="H22" s="36">
        <f t="shared" si="0"/>
        <v>0</v>
      </c>
      <c r="I22" s="29"/>
      <c r="J22" s="39">
        <f t="shared" si="1"/>
        <v>0</v>
      </c>
      <c r="K22" s="40"/>
      <c r="L22" s="39">
        <f t="shared" si="2"/>
        <v>0</v>
      </c>
      <c r="M22" s="39">
        <f t="shared" si="3"/>
        <v>0</v>
      </c>
      <c r="N22" s="29"/>
      <c r="O22" s="29"/>
      <c r="P22" s="33"/>
      <c r="Q22" s="34"/>
      <c r="R22" s="33"/>
      <c r="S22" s="34"/>
      <c r="T22" s="34"/>
      <c r="U22" s="30">
        <v>0</v>
      </c>
      <c r="V22" s="30">
        <v>0</v>
      </c>
      <c r="W22" s="29">
        <f t="shared" si="4"/>
        <v>0</v>
      </c>
    </row>
    <row r="23" spans="1:23" ht="30" customHeight="1" x14ac:dyDescent="0.3">
      <c r="A23" s="25">
        <v>20</v>
      </c>
      <c r="B23" s="5" t="s">
        <v>69</v>
      </c>
      <c r="C23" s="5" t="s">
        <v>75</v>
      </c>
      <c r="D23" s="46" t="s">
        <v>105</v>
      </c>
      <c r="E23" s="48" t="s">
        <v>89</v>
      </c>
      <c r="F23" s="36">
        <v>1000</v>
      </c>
      <c r="G23" s="38"/>
      <c r="H23" s="36">
        <f t="shared" si="0"/>
        <v>0</v>
      </c>
      <c r="I23" s="29"/>
      <c r="J23" s="39">
        <f t="shared" si="1"/>
        <v>0</v>
      </c>
      <c r="K23" s="40"/>
      <c r="L23" s="39">
        <f t="shared" si="2"/>
        <v>0</v>
      </c>
      <c r="M23" s="39">
        <f t="shared" si="3"/>
        <v>0</v>
      </c>
      <c r="N23" s="29"/>
      <c r="O23" s="29"/>
      <c r="P23" s="33"/>
      <c r="Q23" s="34"/>
      <c r="R23" s="33"/>
      <c r="S23" s="34"/>
      <c r="T23" s="34"/>
      <c r="U23" s="30">
        <v>0</v>
      </c>
      <c r="V23" s="30">
        <v>0</v>
      </c>
      <c r="W23" s="29">
        <f t="shared" si="4"/>
        <v>0</v>
      </c>
    </row>
    <row r="24" spans="1:23" ht="30" customHeight="1" x14ac:dyDescent="0.3">
      <c r="A24" s="25">
        <v>21</v>
      </c>
      <c r="B24" s="5" t="s">
        <v>109</v>
      </c>
      <c r="C24" s="5" t="s">
        <v>115</v>
      </c>
      <c r="D24" s="46" t="s">
        <v>110</v>
      </c>
      <c r="E24" s="48" t="s">
        <v>111</v>
      </c>
      <c r="F24" s="36">
        <v>1000</v>
      </c>
      <c r="G24" s="38"/>
      <c r="H24" s="36">
        <f t="shared" si="0"/>
        <v>0</v>
      </c>
      <c r="I24" s="29"/>
      <c r="J24" s="39">
        <f t="shared" si="1"/>
        <v>0</v>
      </c>
      <c r="K24" s="40"/>
      <c r="L24" s="39">
        <f t="shared" si="2"/>
        <v>0</v>
      </c>
      <c r="M24" s="39">
        <f t="shared" si="3"/>
        <v>0</v>
      </c>
      <c r="N24" s="29"/>
      <c r="O24" s="29"/>
      <c r="P24" s="33"/>
      <c r="Q24" s="34"/>
      <c r="R24" s="33"/>
      <c r="S24" s="34"/>
      <c r="T24" s="34"/>
      <c r="U24" s="30">
        <v>0</v>
      </c>
      <c r="V24" s="30">
        <v>0</v>
      </c>
      <c r="W24" s="29">
        <f t="shared" si="4"/>
        <v>0</v>
      </c>
    </row>
    <row r="25" spans="1:23" ht="30" customHeight="1" x14ac:dyDescent="0.3">
      <c r="A25" s="25">
        <v>22</v>
      </c>
      <c r="B25" s="5" t="s">
        <v>109</v>
      </c>
      <c r="C25" s="5" t="s">
        <v>115</v>
      </c>
      <c r="D25" s="46" t="s">
        <v>110</v>
      </c>
      <c r="E25" s="48" t="s">
        <v>116</v>
      </c>
      <c r="F25" s="36">
        <v>1000</v>
      </c>
      <c r="G25" s="38"/>
      <c r="H25" s="36">
        <f t="shared" si="0"/>
        <v>0</v>
      </c>
      <c r="I25" s="29"/>
      <c r="J25" s="39">
        <f t="shared" si="1"/>
        <v>0</v>
      </c>
      <c r="K25" s="40"/>
      <c r="L25" s="39">
        <f t="shared" si="2"/>
        <v>0</v>
      </c>
      <c r="M25" s="39">
        <f t="shared" si="3"/>
        <v>0</v>
      </c>
      <c r="N25" s="29"/>
      <c r="O25" s="29"/>
      <c r="P25" s="33"/>
      <c r="Q25" s="34"/>
      <c r="R25" s="33"/>
      <c r="S25" s="34"/>
      <c r="T25" s="34"/>
      <c r="U25" s="30">
        <v>0</v>
      </c>
      <c r="V25" s="30">
        <v>0</v>
      </c>
      <c r="W25" s="29">
        <f t="shared" si="4"/>
        <v>0</v>
      </c>
    </row>
    <row r="26" spans="1:23" ht="30" customHeight="1" x14ac:dyDescent="0.3">
      <c r="A26" s="25">
        <v>23</v>
      </c>
      <c r="B26" s="5" t="s">
        <v>120</v>
      </c>
      <c r="C26" s="5" t="s">
        <v>126</v>
      </c>
      <c r="D26" s="46" t="s">
        <v>121</v>
      </c>
      <c r="E26" s="48" t="s">
        <v>122</v>
      </c>
      <c r="F26" s="36">
        <v>1000</v>
      </c>
      <c r="G26" s="38"/>
      <c r="H26" s="36">
        <f t="shared" si="0"/>
        <v>0</v>
      </c>
      <c r="I26" s="29"/>
      <c r="J26" s="39">
        <f t="shared" si="1"/>
        <v>0</v>
      </c>
      <c r="K26" s="40"/>
      <c r="L26" s="39">
        <f t="shared" si="2"/>
        <v>0</v>
      </c>
      <c r="M26" s="39">
        <f t="shared" si="3"/>
        <v>0</v>
      </c>
      <c r="N26" s="29"/>
      <c r="O26" s="29"/>
      <c r="P26" s="33"/>
      <c r="Q26" s="34"/>
      <c r="R26" s="33"/>
      <c r="S26" s="34"/>
      <c r="T26" s="34"/>
      <c r="U26" s="30">
        <v>0</v>
      </c>
      <c r="V26" s="30">
        <v>0</v>
      </c>
      <c r="W26" s="29">
        <f t="shared" si="4"/>
        <v>0</v>
      </c>
    </row>
    <row r="27" spans="1:23" ht="30" customHeight="1" x14ac:dyDescent="0.3">
      <c r="A27" s="25">
        <v>24</v>
      </c>
      <c r="B27" s="5" t="s">
        <v>120</v>
      </c>
      <c r="C27" s="5" t="s">
        <v>126</v>
      </c>
      <c r="D27" s="46" t="s">
        <v>121</v>
      </c>
      <c r="E27" s="48" t="s">
        <v>127</v>
      </c>
      <c r="F27" s="36">
        <v>1000</v>
      </c>
      <c r="G27" s="38"/>
      <c r="H27" s="36">
        <f t="shared" si="0"/>
        <v>0</v>
      </c>
      <c r="I27" s="29"/>
      <c r="J27" s="39">
        <f t="shared" si="1"/>
        <v>0</v>
      </c>
      <c r="K27" s="40"/>
      <c r="L27" s="39">
        <f t="shared" si="2"/>
        <v>0</v>
      </c>
      <c r="M27" s="39">
        <f t="shared" si="3"/>
        <v>0</v>
      </c>
      <c r="N27" s="29"/>
      <c r="O27" s="29"/>
      <c r="P27" s="33"/>
      <c r="Q27" s="34"/>
      <c r="R27" s="33"/>
      <c r="S27" s="34"/>
      <c r="T27" s="34"/>
      <c r="U27" s="30">
        <v>0</v>
      </c>
      <c r="V27" s="30">
        <v>0</v>
      </c>
      <c r="W27" s="29">
        <f t="shared" si="4"/>
        <v>0</v>
      </c>
    </row>
    <row r="28" spans="1:23" ht="30" customHeight="1" x14ac:dyDescent="0.3">
      <c r="A28" s="25">
        <v>25</v>
      </c>
      <c r="B28" s="5" t="s">
        <v>120</v>
      </c>
      <c r="C28" s="5" t="s">
        <v>126</v>
      </c>
      <c r="D28" s="46" t="s">
        <v>131</v>
      </c>
      <c r="E28" s="48" t="s">
        <v>132</v>
      </c>
      <c r="F28" s="36">
        <v>2000</v>
      </c>
      <c r="G28" s="38"/>
      <c r="H28" s="36">
        <f t="shared" si="0"/>
        <v>0</v>
      </c>
      <c r="I28" s="29"/>
      <c r="J28" s="39">
        <f t="shared" si="1"/>
        <v>0</v>
      </c>
      <c r="K28" s="40"/>
      <c r="L28" s="39">
        <f t="shared" si="2"/>
        <v>0</v>
      </c>
      <c r="M28" s="39">
        <f t="shared" si="3"/>
        <v>0</v>
      </c>
      <c r="N28" s="29"/>
      <c r="O28" s="29"/>
      <c r="P28" s="33"/>
      <c r="Q28" s="34"/>
      <c r="R28" s="33"/>
      <c r="S28" s="34"/>
      <c r="T28" s="34"/>
      <c r="U28" s="30">
        <v>0</v>
      </c>
      <c r="V28" s="30">
        <v>0</v>
      </c>
      <c r="W28" s="29">
        <f t="shared" si="4"/>
        <v>0</v>
      </c>
    </row>
    <row r="29" spans="1:23" ht="30" customHeight="1" x14ac:dyDescent="0.3">
      <c r="S29" s="28"/>
      <c r="T29" s="28"/>
    </row>
    <row r="30" spans="1:23" ht="30" customHeight="1" x14ac:dyDescent="0.3">
      <c r="A30" s="61" t="s">
        <v>157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  <c r="P30" s="15">
        <v>90</v>
      </c>
      <c r="Q30" s="14" t="s">
        <v>211</v>
      </c>
      <c r="R30" s="15" t="s">
        <v>158</v>
      </c>
      <c r="S30" s="16" t="s">
        <v>212</v>
      </c>
      <c r="T30" s="14" t="s">
        <v>159</v>
      </c>
    </row>
    <row r="556" spans="1:1" ht="30" customHeight="1" x14ac:dyDescent="0.3">
      <c r="A556" s="35" t="s">
        <v>160</v>
      </c>
    </row>
    <row r="557" spans="1:1" ht="30" customHeight="1" x14ac:dyDescent="0.3">
      <c r="A557" s="35" t="s">
        <v>161</v>
      </c>
    </row>
    <row r="558" spans="1:1" ht="30" customHeight="1" x14ac:dyDescent="0.3">
      <c r="A558" s="35" t="s">
        <v>162</v>
      </c>
    </row>
    <row r="559" spans="1:1" ht="30" customHeight="1" x14ac:dyDescent="0.3">
      <c r="A559" s="35" t="s">
        <v>209</v>
      </c>
    </row>
    <row r="560" spans="1:1" ht="30" customHeight="1" x14ac:dyDescent="0.3">
      <c r="A560" s="35" t="s">
        <v>163</v>
      </c>
    </row>
    <row r="561" spans="1:1" ht="30" customHeight="1" x14ac:dyDescent="0.3">
      <c r="A561" s="35" t="s">
        <v>164</v>
      </c>
    </row>
    <row r="562" spans="1:1" ht="30" customHeight="1" x14ac:dyDescent="0.3">
      <c r="A562" s="35" t="s">
        <v>165</v>
      </c>
    </row>
    <row r="563" spans="1:1" ht="30" customHeight="1" x14ac:dyDescent="0.3">
      <c r="A563" s="35" t="s">
        <v>166</v>
      </c>
    </row>
    <row r="564" spans="1:1" ht="30" customHeight="1" x14ac:dyDescent="0.3">
      <c r="A564" s="35" t="s">
        <v>167</v>
      </c>
    </row>
    <row r="565" spans="1:1" ht="30" customHeight="1" x14ac:dyDescent="0.3">
      <c r="A565" s="35" t="s">
        <v>168</v>
      </c>
    </row>
    <row r="566" spans="1:1" ht="30" customHeight="1" x14ac:dyDescent="0.3">
      <c r="A566" s="35" t="s">
        <v>169</v>
      </c>
    </row>
    <row r="567" spans="1:1" ht="30" customHeight="1" x14ac:dyDescent="0.3">
      <c r="A567" s="35" t="s">
        <v>170</v>
      </c>
    </row>
    <row r="568" spans="1:1" ht="30" customHeight="1" x14ac:dyDescent="0.3">
      <c r="A568" s="35" t="s">
        <v>171</v>
      </c>
    </row>
    <row r="569" spans="1:1" ht="30" customHeight="1" x14ac:dyDescent="0.3">
      <c r="A569" s="35" t="s">
        <v>172</v>
      </c>
    </row>
    <row r="570" spans="1:1" ht="30" customHeight="1" x14ac:dyDescent="0.3">
      <c r="A570" s="35" t="s">
        <v>173</v>
      </c>
    </row>
  </sheetData>
  <autoFilter ref="A3:U28" xr:uid="{CD43AC81-2875-43F0-9246-6A1A3DF5707C}"/>
  <sortState xmlns:xlrd2="http://schemas.microsoft.com/office/spreadsheetml/2017/richdata2" ref="A4:W28">
    <sortCondition ref="B4:B28"/>
    <sortCondition ref="D4:D28"/>
    <sortCondition ref="E4:E28"/>
  </sortState>
  <mergeCells count="6">
    <mergeCell ref="A30:O30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28" xr:uid="{4AB49BDE-0E34-41CF-9E87-C2D18489BDA8}">
      <formula1>$A$564:$A$566</formula1>
    </dataValidation>
    <dataValidation type="list" allowBlank="1" showInputMessage="1" showErrorMessage="1" sqref="I4:I28" xr:uid="{00000000-0002-0000-0000-000000000000}">
      <formula1>$A$557:$A$563</formula1>
    </dataValidation>
    <dataValidation type="list" allowBlank="1" showInputMessage="1" showErrorMessage="1" sqref="K4:K28" xr:uid="{2188B726-E15C-473A-9D34-B23FC81DF2B6}">
      <formula1>$A$567:$A$570</formula1>
    </dataValidation>
    <dataValidation type="list" allowBlank="1" showInputMessage="1" showErrorMessage="1" sqref="G4:G28" xr:uid="{5D054848-2BA2-4EA2-8252-0B3AA4E75797}">
      <formula1>$A$556:$A$556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2" customHeight="1" x14ac:dyDescent="0.25"/>
  <cols>
    <col min="1" max="1" width="20.6640625" style="4" customWidth="1"/>
    <col min="2" max="2" width="40.6640625" style="4" customWidth="1"/>
    <col min="3" max="3" width="30.6640625" style="23" customWidth="1"/>
    <col min="4" max="4" width="40.6640625" style="4" customWidth="1"/>
    <col min="5" max="5" width="20.6640625" style="4" customWidth="1"/>
    <col min="6" max="16384" width="9.109375" style="4"/>
  </cols>
  <sheetData>
    <row r="1" spans="1:5" ht="30" customHeight="1" x14ac:dyDescent="0.25">
      <c r="A1" s="10" t="s">
        <v>9</v>
      </c>
      <c r="B1" s="11" t="s">
        <v>10</v>
      </c>
      <c r="C1" s="21" t="s">
        <v>11</v>
      </c>
      <c r="D1" s="11" t="s">
        <v>12</v>
      </c>
      <c r="E1" s="10" t="s">
        <v>13</v>
      </c>
    </row>
    <row r="2" spans="1:5" ht="70.2" customHeight="1" x14ac:dyDescent="0.25">
      <c r="A2" s="5" t="s">
        <v>174</v>
      </c>
      <c r="B2" s="2" t="s">
        <v>175</v>
      </c>
      <c r="C2" s="22" t="s">
        <v>176</v>
      </c>
      <c r="D2" s="6" t="s">
        <v>177</v>
      </c>
      <c r="E2" s="5" t="s">
        <v>178</v>
      </c>
    </row>
    <row r="3" spans="1:5" ht="70.2" customHeight="1" x14ac:dyDescent="0.25">
      <c r="A3" s="5" t="s">
        <v>179</v>
      </c>
      <c r="B3" s="2" t="s">
        <v>180</v>
      </c>
      <c r="C3" s="22" t="s">
        <v>181</v>
      </c>
      <c r="D3" s="6" t="s">
        <v>182</v>
      </c>
      <c r="E3" s="5" t="s">
        <v>183</v>
      </c>
    </row>
    <row r="4" spans="1:5" ht="70.2" customHeight="1" x14ac:dyDescent="0.25">
      <c r="A4" s="5" t="s">
        <v>184</v>
      </c>
      <c r="B4" s="2" t="s">
        <v>185</v>
      </c>
      <c r="C4" s="22" t="s">
        <v>186</v>
      </c>
      <c r="D4" s="6" t="s">
        <v>187</v>
      </c>
      <c r="E4" s="5" t="s">
        <v>188</v>
      </c>
    </row>
    <row r="5" spans="1:5" ht="70.2" customHeight="1" x14ac:dyDescent="0.25">
      <c r="A5" s="1" t="s">
        <v>189</v>
      </c>
      <c r="B5" s="2" t="s">
        <v>190</v>
      </c>
      <c r="C5" s="22" t="s">
        <v>191</v>
      </c>
      <c r="D5" s="2" t="s">
        <v>192</v>
      </c>
      <c r="E5" s="3" t="s">
        <v>193</v>
      </c>
    </row>
    <row r="6" spans="1:5" ht="70.2" customHeight="1" x14ac:dyDescent="0.25">
      <c r="A6" s="1" t="s">
        <v>194</v>
      </c>
      <c r="B6" s="2" t="s">
        <v>195</v>
      </c>
      <c r="C6" s="22" t="s">
        <v>196</v>
      </c>
      <c r="D6" s="2" t="s">
        <v>197</v>
      </c>
      <c r="E6" s="3" t="s">
        <v>198</v>
      </c>
    </row>
    <row r="7" spans="1:5" ht="70.2" customHeight="1" x14ac:dyDescent="0.25">
      <c r="A7" s="1" t="s">
        <v>199</v>
      </c>
      <c r="B7" s="2" t="s">
        <v>200</v>
      </c>
      <c r="C7" s="22" t="s">
        <v>201</v>
      </c>
      <c r="D7" s="2" t="s">
        <v>202</v>
      </c>
      <c r="E7" s="3" t="s">
        <v>203</v>
      </c>
    </row>
    <row r="8" spans="1:5" ht="70.2" customHeight="1" x14ac:dyDescent="0.25">
      <c r="A8" s="1" t="s">
        <v>204</v>
      </c>
      <c r="B8" s="2" t="s">
        <v>205</v>
      </c>
      <c r="C8" s="22" t="s">
        <v>206</v>
      </c>
      <c r="D8" s="2" t="s">
        <v>207</v>
      </c>
      <c r="E8" s="3" t="s">
        <v>208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6640625" style="7" customWidth="1"/>
    <col min="3" max="4" width="40.6640625" style="7" customWidth="1"/>
    <col min="5" max="5" width="30.6640625" style="7" customWidth="1"/>
    <col min="6" max="6" width="50.6640625" style="60" customWidth="1"/>
    <col min="7" max="7" width="40.6640625" style="20" customWidth="1"/>
    <col min="8" max="8" width="40.6640625" style="60" customWidth="1"/>
    <col min="9" max="9" width="20.6640625" style="12" customWidth="1"/>
    <col min="10" max="10" width="50.6640625" style="13" customWidth="1"/>
    <col min="11" max="11" width="30.6640625" style="20" customWidth="1"/>
    <col min="12" max="12" width="50.6640625" style="13" customWidth="1"/>
    <col min="13" max="13" width="20.6640625" style="32" customWidth="1"/>
    <col min="14" max="16384" width="9.109375" style="7"/>
  </cols>
  <sheetData>
    <row r="1" spans="1:13" ht="29.25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0" customHeight="1" x14ac:dyDescent="0.3">
      <c r="A2" s="10" t="s">
        <v>1</v>
      </c>
      <c r="B2" s="10" t="s">
        <v>2</v>
      </c>
      <c r="C2" s="50" t="s">
        <v>3</v>
      </c>
      <c r="D2" s="50" t="s">
        <v>4</v>
      </c>
      <c r="E2" s="10" t="s">
        <v>5</v>
      </c>
      <c r="F2" s="57" t="s">
        <v>6</v>
      </c>
      <c r="G2" s="18" t="s">
        <v>7</v>
      </c>
      <c r="H2" s="50" t="s">
        <v>8</v>
      </c>
      <c r="I2" s="10" t="s">
        <v>9</v>
      </c>
      <c r="J2" s="11" t="s">
        <v>10</v>
      </c>
      <c r="K2" s="21" t="s">
        <v>11</v>
      </c>
      <c r="L2" s="11" t="s">
        <v>12</v>
      </c>
      <c r="M2" s="10" t="s">
        <v>13</v>
      </c>
    </row>
    <row r="3" spans="1:13" ht="58.2" customHeight="1" x14ac:dyDescent="0.3">
      <c r="A3" s="42">
        <v>1</v>
      </c>
      <c r="B3" s="43" t="s">
        <v>14</v>
      </c>
      <c r="C3" s="51" t="s">
        <v>15</v>
      </c>
      <c r="D3" s="54" t="s">
        <v>16</v>
      </c>
      <c r="E3" s="43">
        <v>1000</v>
      </c>
      <c r="F3" s="51" t="s">
        <v>17</v>
      </c>
      <c r="G3" s="43" t="s">
        <v>18</v>
      </c>
      <c r="H3" s="58" t="s">
        <v>19</v>
      </c>
      <c r="I3" s="43" t="s">
        <v>20</v>
      </c>
      <c r="J3" s="2" t="str">
        <f>VLOOKUP(I3,'Endereços Ponta A'!$A$2:$E$8,2,0)</f>
        <v>Ufac
Campus Universitário Professor Aulio Gezio - Prédio Reitoria - CPD
Rodovia BR-364, Km 04</v>
      </c>
      <c r="K3" s="3" t="str">
        <f>VLOOKUP(I3,'Endereços Ponta A'!$A$2:$E$8,3,0)</f>
        <v>-9.9562877,-67.8641031</v>
      </c>
      <c r="L3" s="2" t="str">
        <f>VLOOKUP(I3,'Endereços Ponta A'!$A$2:$E$8,4,0)</f>
        <v>Nome: Renato da Costa Nunes
E-mail: renato.nunes@pop-ac.rnp.br
Tels.: (68) 99942-4919</v>
      </c>
      <c r="M3" s="3" t="str">
        <f>VLOOKUP(I3,'Endereços Ponta A'!$A$2:$E$8,5,TRUE)</f>
        <v>004.071.106/0001-37</v>
      </c>
    </row>
    <row r="4" spans="1:13" ht="58.2" customHeight="1" x14ac:dyDescent="0.3">
      <c r="A4" s="42">
        <v>2</v>
      </c>
      <c r="B4" s="43" t="s">
        <v>21</v>
      </c>
      <c r="C4" s="52" t="s">
        <v>22</v>
      </c>
      <c r="D4" s="55" t="s">
        <v>23</v>
      </c>
      <c r="E4" s="36">
        <v>1000</v>
      </c>
      <c r="F4" s="58" t="s">
        <v>24</v>
      </c>
      <c r="G4" s="41" t="s">
        <v>25</v>
      </c>
      <c r="H4" s="58" t="s">
        <v>26</v>
      </c>
      <c r="I4" s="5" t="s">
        <v>27</v>
      </c>
      <c r="J4" s="2" t="str">
        <f>VLOOKUP(I4,'Endereços Ponta A'!$A$2:$E$8,2,0)</f>
        <v>Ufam
Av. Gen. Rodrigo Octavio, 6200, Campus Universitário - Setor Norte, Bloco CTIC, sala POP-AM / RNP - térreo, Coroado I
CEP: 69080-900 - Manaus - AM</v>
      </c>
      <c r="K4" s="3" t="str">
        <f>VLOOKUP(I4,'Endereços Ponta A'!$A$2:$E$8,3,0)</f>
        <v>-3.088132, -59.964966</v>
      </c>
      <c r="L4" s="2" t="str">
        <f>VLOOKUP(I4,'Endereços Ponta A'!$A$2:$E$8,4,0)</f>
        <v>Nome: Lindomar Costa dos Santos
E-mail: lindomar.santos@pop-am.rnp.br
Tel.: (92) 99113-6034 / (92) 3305-4000 R-2043</v>
      </c>
      <c r="M4" s="3" t="str">
        <f>VLOOKUP(I4,'Endereços Ponta A'!$A$2:$E$8,5,TRUE)</f>
        <v>004.378.626/0001-97</v>
      </c>
    </row>
    <row r="5" spans="1:13" ht="58.2" customHeight="1" x14ac:dyDescent="0.3">
      <c r="A5" s="42">
        <v>3</v>
      </c>
      <c r="B5" s="43" t="s">
        <v>21</v>
      </c>
      <c r="C5" s="52" t="s">
        <v>22</v>
      </c>
      <c r="D5" s="55" t="s">
        <v>28</v>
      </c>
      <c r="E5" s="36">
        <v>1000</v>
      </c>
      <c r="F5" s="58" t="s">
        <v>29</v>
      </c>
      <c r="G5" s="41" t="s">
        <v>30</v>
      </c>
      <c r="H5" s="58" t="s">
        <v>31</v>
      </c>
      <c r="I5" s="5" t="s">
        <v>27</v>
      </c>
      <c r="J5" s="2" t="str">
        <f>VLOOKUP(I5,'Endereços Ponta A'!$A$2:$E$8,2,0)</f>
        <v>Ufam
Av. Gen. Rodrigo Octavio, 6200, Campus Universitário - Setor Norte, Bloco CTIC, sala POP-AM / RNP - térreo, Coroado I
CEP: 69080-900 - Manaus - AM</v>
      </c>
      <c r="K5" s="3" t="str">
        <f>VLOOKUP(I5,'Endereços Ponta A'!$A$2:$E$8,3,0)</f>
        <v>-3.088132, -59.964966</v>
      </c>
      <c r="L5" s="2" t="str">
        <f>VLOOKUP(I5,'Endereços Ponta A'!$A$2:$E$8,4,0)</f>
        <v>Nome: Lindomar Costa dos Santos
E-mail: lindomar.santos@pop-am.rnp.br
Tel.: (92) 99113-6034 / (92) 3305-4000 R-2043</v>
      </c>
      <c r="M5" s="3" t="str">
        <f>VLOOKUP(I5,'Endereços Ponta A'!$A$2:$E$8,5,TRUE)</f>
        <v>004.378.626/0001-97</v>
      </c>
    </row>
    <row r="6" spans="1:13" ht="58.2" customHeight="1" x14ac:dyDescent="0.3">
      <c r="A6" s="42">
        <v>4</v>
      </c>
      <c r="B6" s="43" t="s">
        <v>21</v>
      </c>
      <c r="C6" s="52" t="s">
        <v>22</v>
      </c>
      <c r="D6" s="55" t="s">
        <v>32</v>
      </c>
      <c r="E6" s="36">
        <v>1000</v>
      </c>
      <c r="F6" s="58" t="s">
        <v>33</v>
      </c>
      <c r="G6" s="41" t="s">
        <v>34</v>
      </c>
      <c r="H6" s="58" t="s">
        <v>35</v>
      </c>
      <c r="I6" s="5" t="s">
        <v>27</v>
      </c>
      <c r="J6" s="2" t="str">
        <f>VLOOKUP(I6,'Endereços Ponta A'!$A$2:$E$8,2,0)</f>
        <v>Ufam
Av. Gen. Rodrigo Octavio, 6200, Campus Universitário - Setor Norte, Bloco CTIC, sala POP-AM / RNP - térreo, Coroado I
CEP: 69080-900 - Manaus - AM</v>
      </c>
      <c r="K6" s="3" t="str">
        <f>VLOOKUP(I6,'Endereços Ponta A'!$A$2:$E$8,3,0)</f>
        <v>-3.088132, -59.964966</v>
      </c>
      <c r="L6" s="2" t="str">
        <f>VLOOKUP(I6,'Endereços Ponta A'!$A$2:$E$8,4,0)</f>
        <v>Nome: Lindomar Costa dos Santos
E-mail: lindomar.santos@pop-am.rnp.br
Tel.: (92) 99113-6034 / (92) 3305-4000 R-2043</v>
      </c>
      <c r="M6" s="3" t="str">
        <f>VLOOKUP(I6,'Endereços Ponta A'!$A$2:$E$8,5,TRUE)</f>
        <v>004.378.626/0001-97</v>
      </c>
    </row>
    <row r="7" spans="1:13" ht="58.2" customHeight="1" x14ac:dyDescent="0.3">
      <c r="A7" s="42">
        <v>5</v>
      </c>
      <c r="B7" s="43" t="s">
        <v>21</v>
      </c>
      <c r="C7" s="52" t="s">
        <v>22</v>
      </c>
      <c r="D7" s="55" t="s">
        <v>36</v>
      </c>
      <c r="E7" s="36">
        <v>1000</v>
      </c>
      <c r="F7" s="58" t="s">
        <v>37</v>
      </c>
      <c r="G7" s="41" t="s">
        <v>38</v>
      </c>
      <c r="H7" s="58" t="s">
        <v>39</v>
      </c>
      <c r="I7" s="5" t="s">
        <v>27</v>
      </c>
      <c r="J7" s="2" t="str">
        <f>VLOOKUP(I7,'Endereços Ponta A'!$A$2:$E$8,2,0)</f>
        <v>Ufam
Av. Gen. Rodrigo Octavio, 6200, Campus Universitário - Setor Norte, Bloco CTIC, sala POP-AM / RNP - térreo, Coroado I
CEP: 69080-900 - Manaus - AM</v>
      </c>
      <c r="K7" s="3" t="str">
        <f>VLOOKUP(I7,'Endereços Ponta A'!$A$2:$E$8,3,0)</f>
        <v>-3.088132, -59.964966</v>
      </c>
      <c r="L7" s="2" t="str">
        <f>VLOOKUP(I7,'Endereços Ponta A'!$A$2:$E$8,4,0)</f>
        <v>Nome: Lindomar Costa dos Santos
E-mail: lindomar.santos@pop-am.rnp.br
Tel.: (92) 99113-6034 / (92) 3305-4000 R-2043</v>
      </c>
      <c r="M7" s="3" t="str">
        <f>VLOOKUP(I7,'Endereços Ponta A'!$A$2:$E$8,5,TRUE)</f>
        <v>004.378.626/0001-97</v>
      </c>
    </row>
    <row r="8" spans="1:13" ht="58.2" customHeight="1" x14ac:dyDescent="0.3">
      <c r="A8" s="42">
        <v>6</v>
      </c>
      <c r="B8" s="43" t="s">
        <v>21</v>
      </c>
      <c r="C8" s="52" t="s">
        <v>22</v>
      </c>
      <c r="D8" s="55" t="s">
        <v>40</v>
      </c>
      <c r="E8" s="36">
        <v>1000</v>
      </c>
      <c r="F8" s="58" t="s">
        <v>41</v>
      </c>
      <c r="G8" s="41" t="s">
        <v>42</v>
      </c>
      <c r="H8" s="58" t="s">
        <v>43</v>
      </c>
      <c r="I8" s="5" t="s">
        <v>27</v>
      </c>
      <c r="J8" s="2" t="str">
        <f>VLOOKUP(I8,'Endereços Ponta A'!$A$2:$E$8,2,0)</f>
        <v>Ufam
Av. Gen. Rodrigo Octavio, 6200, Campus Universitário - Setor Norte, Bloco CTIC, sala POP-AM / RNP - térreo, Coroado I
CEP: 69080-900 - Manaus - AM</v>
      </c>
      <c r="K8" s="3" t="str">
        <f>VLOOKUP(I8,'Endereços Ponta A'!$A$2:$E$8,3,0)</f>
        <v>-3.088132, -59.964966</v>
      </c>
      <c r="L8" s="2" t="str">
        <f>VLOOKUP(I8,'Endereços Ponta A'!$A$2:$E$8,4,0)</f>
        <v>Nome: Lindomar Costa dos Santos
E-mail: lindomar.santos@pop-am.rnp.br
Tel.: (92) 99113-6034 / (92) 3305-4000 R-2043</v>
      </c>
      <c r="M8" s="3" t="str">
        <f>VLOOKUP(I8,'Endereços Ponta A'!$A$2:$E$8,5,TRUE)</f>
        <v>004.378.626/0001-97</v>
      </c>
    </row>
    <row r="9" spans="1:13" ht="58.2" customHeight="1" x14ac:dyDescent="0.3">
      <c r="A9" s="42">
        <v>7</v>
      </c>
      <c r="B9" s="43" t="s">
        <v>21</v>
      </c>
      <c r="C9" s="52" t="s">
        <v>22</v>
      </c>
      <c r="D9" s="55" t="s">
        <v>44</v>
      </c>
      <c r="E9" s="36">
        <v>1000</v>
      </c>
      <c r="F9" s="58" t="s">
        <v>45</v>
      </c>
      <c r="G9" s="41" t="s">
        <v>46</v>
      </c>
      <c r="H9" s="58" t="s">
        <v>47</v>
      </c>
      <c r="I9" s="5" t="s">
        <v>27</v>
      </c>
      <c r="J9" s="2" t="str">
        <f>VLOOKUP(I9,'Endereços Ponta A'!$A$2:$E$8,2,0)</f>
        <v>Ufam
Av. Gen. Rodrigo Octavio, 6200, Campus Universitário - Setor Norte, Bloco CTIC, sala POP-AM / RNP - térreo, Coroado I
CEP: 69080-900 - Manaus - AM</v>
      </c>
      <c r="K9" s="3" t="str">
        <f>VLOOKUP(I9,'Endereços Ponta A'!$A$2:$E$8,3,0)</f>
        <v>-3.088132, -59.964966</v>
      </c>
      <c r="L9" s="2" t="str">
        <f>VLOOKUP(I9,'Endereços Ponta A'!$A$2:$E$8,4,0)</f>
        <v>Nome: Lindomar Costa dos Santos
E-mail: lindomar.santos@pop-am.rnp.br
Tel.: (92) 99113-6034 / (92) 3305-4000 R-2043</v>
      </c>
      <c r="M9" s="3" t="str">
        <f>VLOOKUP(I9,'Endereços Ponta A'!$A$2:$E$8,5,TRUE)</f>
        <v>004.378.626/0001-97</v>
      </c>
    </row>
    <row r="10" spans="1:13" ht="58.2" customHeight="1" x14ac:dyDescent="0.3">
      <c r="A10" s="42">
        <v>8</v>
      </c>
      <c r="B10" s="43" t="s">
        <v>21</v>
      </c>
      <c r="C10" s="52" t="s">
        <v>48</v>
      </c>
      <c r="D10" s="55" t="s">
        <v>49</v>
      </c>
      <c r="E10" s="36">
        <v>1000</v>
      </c>
      <c r="F10" s="58" t="s">
        <v>50</v>
      </c>
      <c r="G10" s="41" t="s">
        <v>51</v>
      </c>
      <c r="H10" s="58" t="s">
        <v>52</v>
      </c>
      <c r="I10" s="5" t="s">
        <v>27</v>
      </c>
      <c r="J10" s="2" t="str">
        <f>VLOOKUP(I10,'Endereços Ponta A'!$A$2:$E$8,2,0)</f>
        <v>Ufam
Av. Gen. Rodrigo Octavio, 6200, Campus Universitário - Setor Norte, Bloco CTIC, sala POP-AM / RNP - térreo, Coroado I
CEP: 69080-900 - Manaus - AM</v>
      </c>
      <c r="K10" s="3" t="str">
        <f>VLOOKUP(I10,'Endereços Ponta A'!$A$2:$E$8,3,0)</f>
        <v>-3.088132, -59.964966</v>
      </c>
      <c r="L10" s="2" t="str">
        <f>VLOOKUP(I10,'Endereços Ponta A'!$A$2:$E$8,4,0)</f>
        <v>Nome: Lindomar Costa dos Santos
E-mail: lindomar.santos@pop-am.rnp.br
Tel.: (92) 99113-6034 / (92) 3305-4000 R-2043</v>
      </c>
      <c r="M10" s="3" t="str">
        <f>VLOOKUP(I10,'Endereços Ponta A'!$A$2:$E$8,5,TRUE)</f>
        <v>004.378.626/0001-97</v>
      </c>
    </row>
    <row r="11" spans="1:13" ht="58.2" customHeight="1" x14ac:dyDescent="0.3">
      <c r="A11" s="42">
        <v>9</v>
      </c>
      <c r="B11" s="43" t="s">
        <v>53</v>
      </c>
      <c r="C11" s="52" t="s">
        <v>54</v>
      </c>
      <c r="D11" s="55" t="s">
        <v>55</v>
      </c>
      <c r="E11" s="36">
        <v>1000</v>
      </c>
      <c r="F11" s="58" t="s">
        <v>56</v>
      </c>
      <c r="G11" s="41" t="s">
        <v>57</v>
      </c>
      <c r="H11" s="58" t="s">
        <v>58</v>
      </c>
      <c r="I11" s="5" t="s">
        <v>59</v>
      </c>
      <c r="J11" s="2" t="str">
        <f>VLOOKUP(I11,'Endereços Ponta A'!$A$2:$E$8,2,0)</f>
        <v>Unifap
Rodovia Josmar Chaves Pinto, Km 02/UNIFAP/DINFO, Zerão, Macapá, AP
CEP.: 68902-280</v>
      </c>
      <c r="K11" s="3" t="str">
        <f>VLOOKUP(I11,'Endereços Ponta A'!$A$2:$E$8,3,0)</f>
        <v>-0.006304,-51.082852</v>
      </c>
      <c r="L11" s="2" t="str">
        <f>VLOOKUP(I11,'Endereços Ponta A'!$A$2:$E$8,4,0)</f>
        <v>Nome: Samir Silva
E-mail: samir.silva@pop-ap.rnp.br
Tel.: -</v>
      </c>
      <c r="M11" s="3" t="str">
        <f>VLOOKUP(I11,'Endereços Ponta A'!$A$2:$E$8,5,TRUE)</f>
        <v>034.868.257/0001-81</v>
      </c>
    </row>
    <row r="12" spans="1:13" ht="58.2" customHeight="1" x14ac:dyDescent="0.3">
      <c r="A12" s="42">
        <v>10</v>
      </c>
      <c r="B12" s="43" t="s">
        <v>53</v>
      </c>
      <c r="C12" s="52" t="s">
        <v>54</v>
      </c>
      <c r="D12" s="55" t="s">
        <v>60</v>
      </c>
      <c r="E12" s="36">
        <v>1000</v>
      </c>
      <c r="F12" s="58" t="s">
        <v>61</v>
      </c>
      <c r="G12" s="41" t="s">
        <v>62</v>
      </c>
      <c r="H12" s="58" t="s">
        <v>63</v>
      </c>
      <c r="I12" s="5" t="s">
        <v>59</v>
      </c>
      <c r="J12" s="2" t="str">
        <f>VLOOKUP(I12,'Endereços Ponta A'!$A$2:$E$8,2,0)</f>
        <v>Unifap
Rodovia Josmar Chaves Pinto, Km 02/UNIFAP/DINFO, Zerão, Macapá, AP
CEP.: 68902-280</v>
      </c>
      <c r="K12" s="3" t="str">
        <f>VLOOKUP(I12,'Endereços Ponta A'!$A$2:$E$8,3,0)</f>
        <v>-0.006304,-51.082852</v>
      </c>
      <c r="L12" s="2" t="str">
        <f>VLOOKUP(I12,'Endereços Ponta A'!$A$2:$E$8,4,0)</f>
        <v>Nome: Samir Silva
E-mail: samir.silva@pop-ap.rnp.br
Tel.: -</v>
      </c>
      <c r="M12" s="3" t="str">
        <f>VLOOKUP(I12,'Endereços Ponta A'!$A$2:$E$8,5,TRUE)</f>
        <v>034.868.257/0001-81</v>
      </c>
    </row>
    <row r="13" spans="1:13" ht="58.2" customHeight="1" x14ac:dyDescent="0.3">
      <c r="A13" s="42">
        <v>11</v>
      </c>
      <c r="B13" s="17" t="s">
        <v>53</v>
      </c>
      <c r="C13" s="53" t="s">
        <v>64</v>
      </c>
      <c r="D13" s="56" t="s">
        <v>65</v>
      </c>
      <c r="E13" s="36">
        <v>1000</v>
      </c>
      <c r="F13" s="59" t="s">
        <v>66</v>
      </c>
      <c r="G13" s="19" t="s">
        <v>67</v>
      </c>
      <c r="H13" s="59" t="s">
        <v>68</v>
      </c>
      <c r="I13" s="5" t="s">
        <v>59</v>
      </c>
      <c r="J13" s="2" t="str">
        <f>VLOOKUP(I13,'Endereços Ponta A'!$A$2:$E$8,2,0)</f>
        <v>Unifap
Rodovia Josmar Chaves Pinto, Km 02/UNIFAP/DINFO, Zerão, Macapá, AP
CEP.: 68902-280</v>
      </c>
      <c r="K13" s="3" t="str">
        <f>VLOOKUP(I13,'Endereços Ponta A'!$A$2:$E$8,3,0)</f>
        <v>-0.006304,-51.082852</v>
      </c>
      <c r="L13" s="2" t="str">
        <f>VLOOKUP(I13,'Endereços Ponta A'!$A$2:$E$8,4,0)</f>
        <v>Nome: Samir Silva
E-mail: samir.silva@pop-ap.rnp.br
Tel.: -</v>
      </c>
      <c r="M13" s="3" t="str">
        <f>VLOOKUP(I13,'Endereços Ponta A'!$A$2:$E$8,5,TRUE)</f>
        <v>034.868.257/0001-81</v>
      </c>
    </row>
    <row r="14" spans="1:13" ht="58.2" customHeight="1" x14ac:dyDescent="0.3">
      <c r="A14" s="42">
        <v>12</v>
      </c>
      <c r="B14" s="43" t="s">
        <v>69</v>
      </c>
      <c r="C14" s="52" t="s">
        <v>70</v>
      </c>
      <c r="D14" s="55" t="s">
        <v>71</v>
      </c>
      <c r="E14" s="36">
        <v>1000</v>
      </c>
      <c r="F14" s="58" t="s">
        <v>72</v>
      </c>
      <c r="G14" s="41" t="s">
        <v>73</v>
      </c>
      <c r="H14" s="58" t="s">
        <v>74</v>
      </c>
      <c r="I14" s="5" t="s">
        <v>75</v>
      </c>
      <c r="J14" s="2" t="str">
        <f>VLOOKUP(I14,'Endereços Ponta A'!$A$2:$E$8,2,0)</f>
        <v>Ufpa
Rua Augusto Corrêa, 01, Prédio CTIC, Guamá, Belém, PA
CEP.: 66075-110</v>
      </c>
      <c r="K14" s="3" t="str">
        <f>VLOOKUP(I14,'Endereços Ponta A'!$A$2:$E$8,3,0)</f>
        <v>-1.472702,-48.450111</v>
      </c>
      <c r="L14" s="2" t="str">
        <f>VLOOKUP(I14,'Endereços Ponta A'!$A$2:$E$8,4,0)</f>
        <v>Nome: Vanner Vasconcellos
E-mail: vanner@pop-pa.rnp.br
Tels.: (91) 3201-7807 / (91) 3201-7792</v>
      </c>
      <c r="M14" s="3" t="str">
        <f>VLOOKUP(I14,'Endereços Ponta A'!$A$2:$E$8,5,TRUE)</f>
        <v>034.621.748/0001-23</v>
      </c>
    </row>
    <row r="15" spans="1:13" ht="58.2" customHeight="1" x14ac:dyDescent="0.3">
      <c r="A15" s="42">
        <v>13</v>
      </c>
      <c r="B15" s="43" t="s">
        <v>69</v>
      </c>
      <c r="C15" s="52" t="s">
        <v>70</v>
      </c>
      <c r="D15" s="55" t="s">
        <v>76</v>
      </c>
      <c r="E15" s="36">
        <v>1000</v>
      </c>
      <c r="F15" s="58" t="s">
        <v>77</v>
      </c>
      <c r="G15" s="41" t="s">
        <v>78</v>
      </c>
      <c r="H15" s="58" t="s">
        <v>79</v>
      </c>
      <c r="I15" s="5" t="s">
        <v>75</v>
      </c>
      <c r="J15" s="2" t="str">
        <f>VLOOKUP(I15,'Endereços Ponta A'!$A$2:$E$8,2,0)</f>
        <v>Ufpa
Rua Augusto Corrêa, 01, Prédio CTIC, Guamá, Belém, PA
CEP.: 66075-110</v>
      </c>
      <c r="K15" s="3" t="str">
        <f>VLOOKUP(I15,'Endereços Ponta A'!$A$2:$E$8,3,0)</f>
        <v>-1.472702,-48.450111</v>
      </c>
      <c r="L15" s="2" t="str">
        <f>VLOOKUP(I15,'Endereços Ponta A'!$A$2:$E$8,4,0)</f>
        <v>Nome: Vanner Vasconcellos
E-mail: vanner@pop-pa.rnp.br
Tels.: (91) 3201-7807 / (91) 3201-7792</v>
      </c>
      <c r="M15" s="3" t="str">
        <f>VLOOKUP(I15,'Endereços Ponta A'!$A$2:$E$8,5,TRUE)</f>
        <v>034.621.748/0001-23</v>
      </c>
    </row>
    <row r="16" spans="1:13" ht="58.2" customHeight="1" x14ac:dyDescent="0.3">
      <c r="A16" s="42">
        <v>14</v>
      </c>
      <c r="B16" s="43" t="s">
        <v>69</v>
      </c>
      <c r="C16" s="52" t="s">
        <v>80</v>
      </c>
      <c r="D16" s="55" t="s">
        <v>81</v>
      </c>
      <c r="E16" s="36">
        <v>1000</v>
      </c>
      <c r="F16" s="58" t="s">
        <v>82</v>
      </c>
      <c r="G16" s="41" t="s">
        <v>83</v>
      </c>
      <c r="H16" s="58" t="s">
        <v>84</v>
      </c>
      <c r="I16" s="5" t="s">
        <v>75</v>
      </c>
      <c r="J16" s="2" t="str">
        <f>VLOOKUP(I16,'Endereços Ponta A'!$A$2:$E$8,2,0)</f>
        <v>Ufpa
Rua Augusto Corrêa, 01, Prédio CTIC, Guamá, Belém, PA
CEP.: 66075-110</v>
      </c>
      <c r="K16" s="3" t="str">
        <f>VLOOKUP(I16,'Endereços Ponta A'!$A$2:$E$8,3,0)</f>
        <v>-1.472702,-48.450111</v>
      </c>
      <c r="L16" s="2" t="str">
        <f>VLOOKUP(I16,'Endereços Ponta A'!$A$2:$E$8,4,0)</f>
        <v>Nome: Vanner Vasconcellos
E-mail: vanner@pop-pa.rnp.br
Tels.: (91) 3201-7807 / (91) 3201-7792</v>
      </c>
      <c r="M16" s="3" t="str">
        <f>VLOOKUP(I16,'Endereços Ponta A'!$A$2:$E$8,5,TRUE)</f>
        <v>034.621.748/0001-23</v>
      </c>
    </row>
    <row r="17" spans="1:13" ht="58.2" customHeight="1" x14ac:dyDescent="0.3">
      <c r="A17" s="42">
        <v>15</v>
      </c>
      <c r="B17" s="17" t="s">
        <v>69</v>
      </c>
      <c r="C17" s="53" t="s">
        <v>85</v>
      </c>
      <c r="D17" s="56" t="s">
        <v>71</v>
      </c>
      <c r="E17" s="36">
        <v>1000</v>
      </c>
      <c r="F17" s="59" t="s">
        <v>86</v>
      </c>
      <c r="G17" s="19" t="s">
        <v>87</v>
      </c>
      <c r="H17" s="59" t="s">
        <v>88</v>
      </c>
      <c r="I17" s="5" t="s">
        <v>75</v>
      </c>
      <c r="J17" s="2" t="str">
        <f>VLOOKUP(I17,'Endereços Ponta A'!$A$2:$E$8,2,0)</f>
        <v>Ufpa
Rua Augusto Corrêa, 01, Prédio CTIC, Guamá, Belém, PA
CEP.: 66075-110</v>
      </c>
      <c r="K17" s="3" t="str">
        <f>VLOOKUP(I17,'Endereços Ponta A'!$A$2:$E$8,3,0)</f>
        <v>-1.472702,-48.450111</v>
      </c>
      <c r="L17" s="2" t="str">
        <f>VLOOKUP(I17,'Endereços Ponta A'!$A$2:$E$8,4,0)</f>
        <v>Nome: Vanner Vasconcellos
E-mail: vanner@pop-pa.rnp.br
Tels.: (91) 3201-7807 / (91) 3201-7792</v>
      </c>
      <c r="M17" s="3" t="str">
        <f>VLOOKUP(I17,'Endereços Ponta A'!$A$2:$E$8,5,TRUE)</f>
        <v>034.621.748/0001-23</v>
      </c>
    </row>
    <row r="18" spans="1:13" ht="58.2" customHeight="1" x14ac:dyDescent="0.3">
      <c r="A18" s="42">
        <v>16</v>
      </c>
      <c r="B18" s="17" t="s">
        <v>69</v>
      </c>
      <c r="C18" s="53" t="s">
        <v>85</v>
      </c>
      <c r="D18" s="56" t="s">
        <v>89</v>
      </c>
      <c r="E18" s="36">
        <v>1000</v>
      </c>
      <c r="F18" s="59" t="s">
        <v>90</v>
      </c>
      <c r="G18" s="19" t="s">
        <v>91</v>
      </c>
      <c r="H18" s="59" t="s">
        <v>92</v>
      </c>
      <c r="I18" s="5" t="s">
        <v>75</v>
      </c>
      <c r="J18" s="2" t="str">
        <f>VLOOKUP(I18,'Endereços Ponta A'!$A$2:$E$8,2,0)</f>
        <v>Ufpa
Rua Augusto Corrêa, 01, Prédio CTIC, Guamá, Belém, PA
CEP.: 66075-110</v>
      </c>
      <c r="K18" s="3" t="str">
        <f>VLOOKUP(I18,'Endereços Ponta A'!$A$2:$E$8,3,0)</f>
        <v>-1.472702,-48.450111</v>
      </c>
      <c r="L18" s="2" t="str">
        <f>VLOOKUP(I18,'Endereços Ponta A'!$A$2:$E$8,4,0)</f>
        <v>Nome: Vanner Vasconcellos
E-mail: vanner@pop-pa.rnp.br
Tels.: (91) 3201-7807 / (91) 3201-7792</v>
      </c>
      <c r="M18" s="3" t="str">
        <f>VLOOKUP(I18,'Endereços Ponta A'!$A$2:$E$8,5,TRUE)</f>
        <v>034.621.748/0001-23</v>
      </c>
    </row>
    <row r="19" spans="1:13" ht="58.2" customHeight="1" x14ac:dyDescent="0.3">
      <c r="A19" s="42">
        <v>17</v>
      </c>
      <c r="B19" s="17" t="s">
        <v>69</v>
      </c>
      <c r="C19" s="53" t="s">
        <v>85</v>
      </c>
      <c r="D19" s="56" t="s">
        <v>93</v>
      </c>
      <c r="E19" s="36">
        <v>1000</v>
      </c>
      <c r="F19" s="59" t="s">
        <v>94</v>
      </c>
      <c r="G19" s="19" t="s">
        <v>95</v>
      </c>
      <c r="H19" s="59" t="s">
        <v>92</v>
      </c>
      <c r="I19" s="5" t="s">
        <v>75</v>
      </c>
      <c r="J19" s="2" t="str">
        <f>VLOOKUP(I19,'Endereços Ponta A'!$A$2:$E$8,2,0)</f>
        <v>Ufpa
Rua Augusto Corrêa, 01, Prédio CTIC, Guamá, Belém, PA
CEP.: 66075-110</v>
      </c>
      <c r="K19" s="3" t="str">
        <f>VLOOKUP(I19,'Endereços Ponta A'!$A$2:$E$8,3,0)</f>
        <v>-1.472702,-48.450111</v>
      </c>
      <c r="L19" s="2" t="str">
        <f>VLOOKUP(I19,'Endereços Ponta A'!$A$2:$E$8,4,0)</f>
        <v>Nome: Vanner Vasconcellos
E-mail: vanner@pop-pa.rnp.br
Tels.: (91) 3201-7807 / (91) 3201-7792</v>
      </c>
      <c r="M19" s="3" t="str">
        <f>VLOOKUP(I19,'Endereços Ponta A'!$A$2:$E$8,5,TRUE)</f>
        <v>034.621.748/0001-23</v>
      </c>
    </row>
    <row r="20" spans="1:13" ht="58.2" customHeight="1" x14ac:dyDescent="0.3">
      <c r="A20" s="42">
        <v>18</v>
      </c>
      <c r="B20" s="17" t="s">
        <v>69</v>
      </c>
      <c r="C20" s="53" t="s">
        <v>85</v>
      </c>
      <c r="D20" s="56" t="s">
        <v>96</v>
      </c>
      <c r="E20" s="36">
        <v>1000</v>
      </c>
      <c r="F20" s="59" t="s">
        <v>97</v>
      </c>
      <c r="G20" s="19" t="s">
        <v>98</v>
      </c>
      <c r="H20" s="59" t="s">
        <v>99</v>
      </c>
      <c r="I20" s="5" t="s">
        <v>75</v>
      </c>
      <c r="J20" s="2" t="str">
        <f>VLOOKUP(I20,'Endereços Ponta A'!$A$2:$E$8,2,0)</f>
        <v>Ufpa
Rua Augusto Corrêa, 01, Prédio CTIC, Guamá, Belém, PA
CEP.: 66075-110</v>
      </c>
      <c r="K20" s="3" t="str">
        <f>VLOOKUP(I20,'Endereços Ponta A'!$A$2:$E$8,3,0)</f>
        <v>-1.472702,-48.450111</v>
      </c>
      <c r="L20" s="2" t="str">
        <f>VLOOKUP(I20,'Endereços Ponta A'!$A$2:$E$8,4,0)</f>
        <v>Nome: Vanner Vasconcellos
E-mail: vanner@pop-pa.rnp.br
Tels.: (91) 3201-7807 / (91) 3201-7792</v>
      </c>
      <c r="M20" s="3" t="str">
        <f>VLOOKUP(I20,'Endereços Ponta A'!$A$2:$E$8,5,TRUE)</f>
        <v>034.621.748/0001-23</v>
      </c>
    </row>
    <row r="21" spans="1:13" ht="58.2" customHeight="1" x14ac:dyDescent="0.3">
      <c r="A21" s="42">
        <v>19</v>
      </c>
      <c r="B21" s="17" t="s">
        <v>69</v>
      </c>
      <c r="C21" s="53" t="s">
        <v>100</v>
      </c>
      <c r="D21" s="56" t="s">
        <v>101</v>
      </c>
      <c r="E21" s="36">
        <v>1000</v>
      </c>
      <c r="F21" s="59" t="s">
        <v>102</v>
      </c>
      <c r="G21" s="19" t="s">
        <v>103</v>
      </c>
      <c r="H21" s="59" t="s">
        <v>104</v>
      </c>
      <c r="I21" s="5" t="s">
        <v>75</v>
      </c>
      <c r="J21" s="2" t="str">
        <f>VLOOKUP(I21,'Endereços Ponta A'!$A$2:$E$8,2,0)</f>
        <v>Ufpa
Rua Augusto Corrêa, 01, Prédio CTIC, Guamá, Belém, PA
CEP.: 66075-110</v>
      </c>
      <c r="K21" s="3" t="str">
        <f>VLOOKUP(I21,'Endereços Ponta A'!$A$2:$E$8,3,0)</f>
        <v>-1.472702,-48.450111</v>
      </c>
      <c r="L21" s="2" t="str">
        <f>VLOOKUP(I21,'Endereços Ponta A'!$A$2:$E$8,4,0)</f>
        <v>Nome: Vanner Vasconcellos
E-mail: vanner@pop-pa.rnp.br
Tels.: (91) 3201-7807 / (91) 3201-7792</v>
      </c>
      <c r="M21" s="3" t="str">
        <f>VLOOKUP(I21,'Endereços Ponta A'!$A$2:$E$8,5,TRUE)</f>
        <v>034.621.748/0001-23</v>
      </c>
    </row>
    <row r="22" spans="1:13" ht="58.2" customHeight="1" x14ac:dyDescent="0.3">
      <c r="A22" s="42">
        <v>20</v>
      </c>
      <c r="B22" s="17" t="s">
        <v>69</v>
      </c>
      <c r="C22" s="53" t="s">
        <v>105</v>
      </c>
      <c r="D22" s="56" t="s">
        <v>89</v>
      </c>
      <c r="E22" s="36">
        <v>1000</v>
      </c>
      <c r="F22" s="59" t="s">
        <v>106</v>
      </c>
      <c r="G22" s="19" t="s">
        <v>107</v>
      </c>
      <c r="H22" s="59" t="s">
        <v>108</v>
      </c>
      <c r="I22" s="5" t="s">
        <v>75</v>
      </c>
      <c r="J22" s="2" t="str">
        <f>VLOOKUP(I22,'Endereços Ponta A'!$A$2:$E$8,2,0)</f>
        <v>Ufpa
Rua Augusto Corrêa, 01, Prédio CTIC, Guamá, Belém, PA
CEP.: 66075-110</v>
      </c>
      <c r="K22" s="3" t="str">
        <f>VLOOKUP(I22,'Endereços Ponta A'!$A$2:$E$8,3,0)</f>
        <v>-1.472702,-48.450111</v>
      </c>
      <c r="L22" s="2" t="str">
        <f>VLOOKUP(I22,'Endereços Ponta A'!$A$2:$E$8,4,0)</f>
        <v>Nome: Vanner Vasconcellos
E-mail: vanner@pop-pa.rnp.br
Tels.: (91) 3201-7807 / (91) 3201-7792</v>
      </c>
      <c r="M22" s="3" t="str">
        <f>VLOOKUP(I22,'Endereços Ponta A'!$A$2:$E$8,5,TRUE)</f>
        <v>034.621.748/0001-23</v>
      </c>
    </row>
    <row r="23" spans="1:13" ht="58.2" customHeight="1" x14ac:dyDescent="0.3">
      <c r="A23" s="42">
        <v>21</v>
      </c>
      <c r="B23" s="17" t="s">
        <v>109</v>
      </c>
      <c r="C23" s="53" t="s">
        <v>110</v>
      </c>
      <c r="D23" s="56" t="s">
        <v>111</v>
      </c>
      <c r="E23" s="36">
        <v>1000</v>
      </c>
      <c r="F23" s="59" t="s">
        <v>112</v>
      </c>
      <c r="G23" s="19" t="s">
        <v>113</v>
      </c>
      <c r="H23" s="59" t="s">
        <v>114</v>
      </c>
      <c r="I23" s="5" t="s">
        <v>115</v>
      </c>
      <c r="J23" s="2" t="str">
        <f>VLOOKUP(I23,'Endereços Ponta A'!$A$2:$E$8,2,0)</f>
        <v>Unir
BR-364, Km 9,5, Sentido Rio Branco - AC, Prédio Bloco da Reitoria, Porto Velho, RO
CEP.:  76808-695</v>
      </c>
      <c r="K23" s="3" t="str">
        <f>VLOOKUP(I23,'Endereços Ponta A'!$A$2:$E$8,3,0)</f>
        <v>-11.416521,-61.45527</v>
      </c>
      <c r="L23" s="2" t="str">
        <f>VLOOKUP(I23,'Endereços Ponta A'!$A$2:$E$8,4,0)</f>
        <v>Nome: André Luis Freitas
E-mail: andre@unir.br 
Tel.: (69) 2182-2176</v>
      </c>
      <c r="M23" s="3" t="str">
        <f>VLOOKUP(I23,'Endereços Ponta A'!$A$2:$E$8,5,TRUE)</f>
        <v>004.418.943/0001-90</v>
      </c>
    </row>
    <row r="24" spans="1:13" ht="58.2" customHeight="1" x14ac:dyDescent="0.3">
      <c r="A24" s="42">
        <v>22</v>
      </c>
      <c r="B24" s="17" t="s">
        <v>109</v>
      </c>
      <c r="C24" s="53" t="s">
        <v>110</v>
      </c>
      <c r="D24" s="56" t="s">
        <v>116</v>
      </c>
      <c r="E24" s="36">
        <v>1000</v>
      </c>
      <c r="F24" s="59" t="s">
        <v>117</v>
      </c>
      <c r="G24" s="19" t="s">
        <v>118</v>
      </c>
      <c r="H24" s="59" t="s">
        <v>119</v>
      </c>
      <c r="I24" s="5" t="s">
        <v>115</v>
      </c>
      <c r="J24" s="2" t="str">
        <f>VLOOKUP(I24,'Endereços Ponta A'!$A$2:$E$8,2,0)</f>
        <v>Unir
BR-364, Km 9,5, Sentido Rio Branco - AC, Prédio Bloco da Reitoria, Porto Velho, RO
CEP.:  76808-695</v>
      </c>
      <c r="K24" s="3" t="str">
        <f>VLOOKUP(I24,'Endereços Ponta A'!$A$2:$E$8,3,0)</f>
        <v>-11.416521,-61.45527</v>
      </c>
      <c r="L24" s="2" t="str">
        <f>VLOOKUP(I24,'Endereços Ponta A'!$A$2:$E$8,4,0)</f>
        <v>Nome: André Luis Freitas
E-mail: andre@unir.br 
Tel.: (69) 2182-2176</v>
      </c>
      <c r="M24" s="3" t="str">
        <f>VLOOKUP(I24,'Endereços Ponta A'!$A$2:$E$8,5,TRUE)</f>
        <v>004.418.943/0001-90</v>
      </c>
    </row>
    <row r="25" spans="1:13" ht="58.2" customHeight="1" x14ac:dyDescent="0.3">
      <c r="A25" s="42">
        <v>23</v>
      </c>
      <c r="B25" s="17" t="s">
        <v>120</v>
      </c>
      <c r="C25" s="53" t="s">
        <v>121</v>
      </c>
      <c r="D25" s="56" t="s">
        <v>122</v>
      </c>
      <c r="E25" s="36">
        <v>1000</v>
      </c>
      <c r="F25" s="59" t="s">
        <v>123</v>
      </c>
      <c r="G25" s="19" t="s">
        <v>124</v>
      </c>
      <c r="H25" s="59" t="s">
        <v>125</v>
      </c>
      <c r="I25" s="5" t="s">
        <v>126</v>
      </c>
      <c r="J25" s="2" t="str">
        <f>VLOOKUP(I25,'Endereços Ponta A'!$A$2:$E$8,2,0)</f>
        <v>UFT
Avenida NS 15, ALCNO 14, Bloco IV, Palmas, TO
CEP.: 77020-120</v>
      </c>
      <c r="K25" s="3" t="str">
        <f>VLOOKUP(I25,'Endereços Ponta A'!$A$2:$E$8,3,0)</f>
        <v>-10.225831,-48.365484</v>
      </c>
      <c r="L25" s="2" t="str">
        <f>VLOOKUP(I25,'Endereços Ponta A'!$A$2:$E$8,4,0)</f>
        <v>Nome: Junior Fernandes de Oliveira
E-mail: junior.fernandes@pop-to.rnp.br
Tels.: (63) 3232-4034 / (63) 99225-4783</v>
      </c>
      <c r="M25" s="3" t="str">
        <f>VLOOKUP(I25,'Endereços Ponta A'!$A$2:$E$8,5,TRUE)</f>
        <v>005.149.726/0001-04</v>
      </c>
    </row>
    <row r="26" spans="1:13" ht="58.2" customHeight="1" x14ac:dyDescent="0.3">
      <c r="A26" s="42">
        <v>24</v>
      </c>
      <c r="B26" s="17" t="s">
        <v>120</v>
      </c>
      <c r="C26" s="53" t="s">
        <v>121</v>
      </c>
      <c r="D26" s="56" t="s">
        <v>127</v>
      </c>
      <c r="E26" s="36">
        <v>1000</v>
      </c>
      <c r="F26" s="59" t="s">
        <v>128</v>
      </c>
      <c r="G26" s="19" t="s">
        <v>129</v>
      </c>
      <c r="H26" s="59" t="s">
        <v>130</v>
      </c>
      <c r="I26" s="5" t="s">
        <v>126</v>
      </c>
      <c r="J26" s="2" t="str">
        <f>VLOOKUP(I26,'Endereços Ponta A'!$A$2:$E$8,2,0)</f>
        <v>UFT
Avenida NS 15, ALCNO 14, Bloco IV, Palmas, TO
CEP.: 77020-120</v>
      </c>
      <c r="K26" s="3" t="str">
        <f>VLOOKUP(I26,'Endereços Ponta A'!$A$2:$E$8,3,0)</f>
        <v>-10.225831,-48.365484</v>
      </c>
      <c r="L26" s="2" t="str">
        <f>VLOOKUP(I26,'Endereços Ponta A'!$A$2:$E$8,4,0)</f>
        <v>Nome: Junior Fernandes de Oliveira
E-mail: junior.fernandes@pop-to.rnp.br
Tels.: (63) 3232-4034 / (63) 99225-4783</v>
      </c>
      <c r="M26" s="3" t="str">
        <f>VLOOKUP(I26,'Endereços Ponta A'!$A$2:$E$8,5,TRUE)</f>
        <v>005.149.726/0001-04</v>
      </c>
    </row>
    <row r="27" spans="1:13" ht="58.2" customHeight="1" x14ac:dyDescent="0.3">
      <c r="A27" s="45">
        <v>25</v>
      </c>
      <c r="B27" s="17" t="s">
        <v>120</v>
      </c>
      <c r="C27" s="53" t="s">
        <v>131</v>
      </c>
      <c r="D27" s="56" t="s">
        <v>132</v>
      </c>
      <c r="E27" s="36">
        <v>2000</v>
      </c>
      <c r="F27" s="59" t="s">
        <v>133</v>
      </c>
      <c r="G27" s="19" t="s">
        <v>134</v>
      </c>
      <c r="H27" s="59" t="s">
        <v>135</v>
      </c>
      <c r="I27" s="5" t="s">
        <v>126</v>
      </c>
      <c r="J27" s="2" t="str">
        <f>VLOOKUP(I27,'Endereços Ponta A'!$A$2:$E$8,2,0)</f>
        <v>UFT
Avenida NS 15, ALCNO 14, Bloco IV, Palmas, TO
CEP.: 77020-120</v>
      </c>
      <c r="K27" s="3" t="str">
        <f>VLOOKUP(I27,'Endereços Ponta A'!$A$2:$E$8,3,0)</f>
        <v>-10.225831,-48.365484</v>
      </c>
      <c r="L27" s="2" t="str">
        <f>VLOOKUP(I27,'Endereços Ponta A'!$A$2:$E$8,4,0)</f>
        <v>Nome: Junior Fernandes de Oliveira
E-mail: junior.fernandes@pop-to.rnp.br
Tels.: (63) 3232-4034 / (63) 99225-4783</v>
      </c>
      <c r="M27" s="3" t="str">
        <f>VLOOKUP(I27,'Endereços Ponta A'!$A$2:$E$8,5,TRUE)</f>
        <v>005.149.726/0001-04</v>
      </c>
    </row>
  </sheetData>
  <autoFilter ref="A2:M2" xr:uid="{4930A2CB-9302-461B-9386-2E0CCB0F0651}"/>
  <sortState xmlns:xlrd2="http://schemas.microsoft.com/office/spreadsheetml/2017/richdata2" ref="A3:M27">
    <sortCondition ref="B3:B27"/>
    <sortCondition ref="C3:C27"/>
    <sortCondition ref="D3:D27"/>
  </sortState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2025-03-26T12:21:02Z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