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2"/>
  <workbookPr filterPrivacy="1" defaultThemeVersion="124226"/>
  <xr:revisionPtr revIDLastSave="19" documentId="13_ncr:1_{0158A87A-9CB7-4B16-A585-5340D314DA55}" xr6:coauthVersionLast="47" xr6:coauthVersionMax="47" xr10:uidLastSave="{3A7075C4-C6F8-4502-A695-70DDC7643289}"/>
  <bookViews>
    <workbookView xWindow="28680" yWindow="-120" windowWidth="29040" windowHeight="15720" firstSheet="2" activeTab="2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4" l="1"/>
  <c r="J4" i="4"/>
  <c r="H4" i="4"/>
  <c r="L4" i="4"/>
  <c r="M4" i="4" l="1"/>
  <c r="J3" i="3" l="1"/>
  <c r="K3" i="3"/>
  <c r="L3" i="3"/>
  <c r="M3" i="3"/>
</calcChain>
</file>

<file path=xl/sharedStrings.xml><?xml version="1.0" encoding="utf-8"?>
<sst xmlns="http://schemas.openxmlformats.org/spreadsheetml/2006/main" count="77" uniqueCount="61">
  <si>
    <t>Formato da proposta</t>
  </si>
  <si>
    <t>Ponta A</t>
  </si>
  <si>
    <t>Ponta B</t>
  </si>
  <si>
    <t>Parâmetros técnicos (Preenchimento obrigatório)</t>
  </si>
  <si>
    <t>Valores em R$ com impostos para contrato de 24 meses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</si>
  <si>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</si>
  <si>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</si>
  <si>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</si>
  <si>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</si>
  <si>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</si>
  <si>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</si>
  <si>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</si>
  <si>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</si>
  <si>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</si>
  <si>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</si>
  <si>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</si>
  <si>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</si>
  <si>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</si>
  <si>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</si>
  <si>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</si>
  <si>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</si>
  <si>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</si>
  <si>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</si>
  <si>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</si>
  <si>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</si>
  <si>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</si>
  <si>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BA</t>
  </si>
  <si>
    <t>PoP-BA</t>
  </si>
  <si>
    <t>Rede Nacional de Ensino e Pesquisa (RNP)</t>
  </si>
  <si>
    <t>PoA Ihéus - Universidade Estadual de Santa Cruz (UESC)</t>
  </si>
  <si>
    <t>Parâmetros técnicos de desempenho mínimos aceitos pela RNP (conforme termo de referência)</t>
  </si>
  <si>
    <t>Entre 0,10% e 0,00%</t>
  </si>
  <si>
    <t>Entre 95,0% e 100,0%</t>
  </si>
  <si>
    <t>Circuito Metroethernet</t>
  </si>
  <si>
    <t>Fibra óptica</t>
  </si>
  <si>
    <t>Fibra óptica + Enlace de rádio de frequência licenciada</t>
  </si>
  <si>
    <t>Enlace de rádio de frequência licenciada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</si>
  <si>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</si>
  <si>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</si>
  <si>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</si>
  <si>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</si>
  <si>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</si>
  <si>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</si>
  <si>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</si>
  <si>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</si>
  <si>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</si>
  <si>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</si>
  <si>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</si>
  <si>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UFBA 
Avenida Milton Santos, s/n, Prédio do CPD/UFBA, Ondina, Salvador, BA 
CEP.: 40170-110</t>
  </si>
  <si>
    <t>-13.00246,-38.508975</t>
  </si>
  <si>
    <t>Nome: Luiz Cláudio Mendonça
E-mail: mendonca@ufba.br
Tels.: (71) 3283-6114 / (71) 3283-6128 / (71) 3283-6112</t>
  </si>
  <si>
    <t>015.180.714/0001-04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</si>
  <si>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</si>
  <si>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</si>
  <si>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</si>
  <si>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</si>
  <si>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</si>
  <si>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</si>
  <si>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Rodovia Jorge Amado, Km 16
Campus Soane Nazaré Andrade
Salobrinho - Ilhéus - BA
45662-900</t>
  </si>
  <si>
    <t>-14.796915, -39.172269</t>
  </si>
  <si>
    <t>Jauberth Weyll Abijaude
Diretor da UDO | Professor 
UESC | UDO | DEC
(73) 3680-5038
jauberth@uesc.br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</si>
</sst>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2"/>
  <sheetViews>
    <sheetView showGridLines="0" zoomScale="90" zoomScaleNormal="90" workbookViewId="0">
      <pane ySplit="3" topLeftCell="A4" activePane="bottomLeft" state="frozen"/>
      <selection pane="bottomLeft" activeCell="D4" sqref="D4:E4"/>
    </sheetView>
  </sheetViews>
  <sheetFormatPr defaultColWidth="9.140625" defaultRowHeight="30" customHeight="1"/>
  <cols>
    <col min="1" max="1" width="15.7109375" style="29" customWidth="1"/>
    <col min="2" max="2" width="15.7109375" style="30" customWidth="1"/>
    <col min="3" max="3" width="20.7109375" style="27" customWidth="1"/>
    <col min="4" max="4" width="60.7109375" style="31" customWidth="1"/>
    <col min="5" max="5" width="70.7109375" style="31" customWidth="1"/>
    <col min="6" max="6" width="20.7109375" style="31" customWidth="1"/>
    <col min="7" max="7" width="30.7109375" style="31" customWidth="1"/>
    <col min="8" max="8" width="15.7109375" style="41" customWidth="1"/>
    <col min="9" max="9" width="50.7109375" style="31" customWidth="1"/>
    <col min="10" max="10" width="15.7109375" style="41" customWidth="1"/>
    <col min="11" max="11" width="30.7109375" style="41" customWidth="1"/>
    <col min="12" max="13" width="15.7109375" style="41" customWidth="1"/>
    <col min="14" max="16" width="30.7109375" style="31" customWidth="1"/>
    <col min="17" max="17" width="40.7109375" style="31" customWidth="1"/>
    <col min="18" max="18" width="30.7109375" style="31" customWidth="1"/>
    <col min="19" max="23" width="20.7109375" style="27" customWidth="1"/>
    <col min="24" max="16384" width="9.140625" style="27"/>
  </cols>
  <sheetData>
    <row r="1" spans="1:23" ht="18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/>
    </row>
    <row r="2" spans="1:23" s="9" customFormat="1" ht="18" customHeight="1">
      <c r="A2" s="52" t="s">
        <v>1</v>
      </c>
      <c r="B2" s="52"/>
      <c r="C2" s="52"/>
      <c r="D2" s="52" t="s">
        <v>2</v>
      </c>
      <c r="E2" s="52"/>
      <c r="F2" s="53" t="s">
        <v>3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U2" s="53" t="s">
        <v>4</v>
      </c>
      <c r="V2" s="54"/>
      <c r="W2" s="54"/>
    </row>
    <row r="3" spans="1:23" s="9" customFormat="1" ht="26.45">
      <c r="A3" s="34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0" t="s">
        <v>10</v>
      </c>
      <c r="G3" s="11" t="s">
        <v>11</v>
      </c>
      <c r="H3" s="10" t="s">
        <v>12</v>
      </c>
      <c r="I3" s="11" t="s">
        <v>13</v>
      </c>
      <c r="J3" s="10" t="s">
        <v>12</v>
      </c>
      <c r="K3" s="11" t="s">
        <v>14</v>
      </c>
      <c r="L3" s="10" t="s">
        <v>12</v>
      </c>
      <c r="M3" s="10" t="s">
        <v>15</v>
      </c>
      <c r="N3" s="11" t="s">
        <v>16</v>
      </c>
      <c r="O3" s="11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</row>
    <row r="4" spans="1:23" ht="30" customHeight="1">
      <c r="A4" s="28">
        <v>1</v>
      </c>
      <c r="B4" s="6" t="s">
        <v>26</v>
      </c>
      <c r="C4" s="6" t="s">
        <v>27</v>
      </c>
      <c r="D4" s="1" t="s">
        <v>28</v>
      </c>
      <c r="E4" s="8" t="s">
        <v>29</v>
      </c>
      <c r="F4" s="40">
        <v>3000</v>
      </c>
      <c r="G4" s="42"/>
      <c r="H4" s="40">
        <f>IF(G4="Circuito Metroethernet",10,IF(G4="Circuito Metroethernet com 5G FWA", 0, IF(G4="Porta IP com túnel GRE",0,0)))</f>
        <v>0</v>
      </c>
      <c r="I4" s="32"/>
      <c r="J4" s="43">
        <f>IF(I4="Fibra óptica", 10,IF(I4="Fibra óptica + Enlace de rádio de frequência licenciada",8,IF(I4="Fibra óptica + Rede móvel 4G/5G",0,IF(I4="Enlace de rádio de frequência licenciada",6,IF(I4="Fibra óptica + Satélite",0,IF(I4="Enlace de rádio de frequência licenciada + Satélite",0,IF(I4="Satélite",0,0)))))))</f>
        <v>0</v>
      </c>
      <c r="K4" s="44"/>
      <c r="L4" s="45">
        <f>IF(K4="Sim, em ambas as pontas",5,IF(K4="Sim, apenas na ponta do PoP",3,IF(K4="Sim, apenas na ponta do Campus",2,IF(K4="Não",1,0))))</f>
        <v>0</v>
      </c>
      <c r="M4" s="45">
        <f>SUM(H4,J4,L4)</f>
        <v>0</v>
      </c>
      <c r="N4" s="32"/>
      <c r="O4" s="32"/>
      <c r="P4" s="37"/>
      <c r="Q4" s="38"/>
      <c r="R4" s="37"/>
      <c r="S4" s="38"/>
      <c r="T4" s="38"/>
      <c r="U4" s="33">
        <v>0</v>
      </c>
      <c r="V4" s="33">
        <v>0</v>
      </c>
      <c r="W4" s="32">
        <f>(U4*24)+V4</f>
        <v>0</v>
      </c>
    </row>
    <row r="5" spans="1:23" ht="30" customHeight="1">
      <c r="S5" s="31"/>
      <c r="T5" s="31"/>
    </row>
    <row r="6" spans="1:23" ht="60" customHeight="1">
      <c r="A6" s="46" t="s">
        <v>30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8"/>
      <c r="P6" s="17">
        <v>90</v>
      </c>
      <c r="Q6" s="16">
        <v>0.996</v>
      </c>
      <c r="R6" s="17">
        <v>50</v>
      </c>
      <c r="S6" s="18" t="s">
        <v>31</v>
      </c>
      <c r="T6" s="16" t="s">
        <v>32</v>
      </c>
    </row>
    <row r="532" spans="1:1" ht="30" customHeight="1">
      <c r="A532" s="39" t="s">
        <v>33</v>
      </c>
    </row>
    <row r="533" spans="1:1" ht="30" customHeight="1">
      <c r="A533" s="39" t="s">
        <v>34</v>
      </c>
    </row>
    <row r="534" spans="1:1" ht="30" customHeight="1">
      <c r="A534" s="39" t="s">
        <v>35</v>
      </c>
    </row>
    <row r="535" spans="1:1" ht="30" customHeight="1">
      <c r="A535" s="39" t="s">
        <v>36</v>
      </c>
    </row>
    <row r="536" spans="1:1" ht="30" customHeight="1">
      <c r="A536" s="39" t="s">
        <v>37</v>
      </c>
    </row>
    <row r="537" spans="1:1" ht="30" customHeight="1">
      <c r="A537" s="39" t="s">
        <v>38</v>
      </c>
    </row>
    <row r="538" spans="1:1" ht="30" customHeight="1">
      <c r="A538" s="39" t="s">
        <v>39</v>
      </c>
    </row>
    <row r="539" spans="1:1" ht="30" customHeight="1">
      <c r="A539" s="39" t="s">
        <v>40</v>
      </c>
    </row>
    <row r="540" spans="1:1" ht="30" customHeight="1">
      <c r="A540" s="39" t="s">
        <v>41</v>
      </c>
    </row>
    <row r="541" spans="1:1" ht="30" customHeight="1">
      <c r="A541" s="39" t="s">
        <v>42</v>
      </c>
    </row>
    <row r="542" spans="1:1" ht="30" customHeight="1">
      <c r="A542" s="39" t="s">
        <v>43</v>
      </c>
    </row>
  </sheetData>
  <autoFilter ref="A3:U3" xr:uid="{CD43AC81-2875-43F0-9246-6A1A3DF5707C}">
    <sortState xmlns:xlrd2="http://schemas.microsoft.com/office/spreadsheetml/2017/richdata2" ref="A4:U4">
      <sortCondition ref="I3"/>
    </sortState>
  </autoFilter>
  <mergeCells count="6">
    <mergeCell ref="A6:O6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" xr:uid="{4AB49BDE-0E34-41CF-9E87-C2D18489BDA8}">
      <formula1>$A$536:$A$538</formula1>
    </dataValidation>
    <dataValidation type="list" allowBlank="1" showInputMessage="1" showErrorMessage="1" sqref="K4" xr:uid="{2188B726-E15C-473A-9D34-B23FC81DF2B6}">
      <formula1>$A$539:$A$542</formula1>
    </dataValidation>
    <dataValidation type="list" allowBlank="1" showInputMessage="1" showErrorMessage="1" sqref="G4" xr:uid="{5D054848-2BA2-4EA2-8252-0B3AA4E75797}">
      <formula1>$A$532:$A$532</formula1>
    </dataValidation>
    <dataValidation type="list" allowBlank="1" showInputMessage="1" showErrorMessage="1" sqref="I4" xr:uid="{00000000-0002-0000-0000-000000000000}">
      <formula1>$A$533:$A$535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70.150000000000006" customHeight="1"/>
  <cols>
    <col min="1" max="1" width="20.7109375" style="5" customWidth="1"/>
    <col min="2" max="2" width="40.7109375" style="5" customWidth="1"/>
    <col min="3" max="3" width="30.7109375" style="25" customWidth="1"/>
    <col min="4" max="4" width="40.7109375" style="5" customWidth="1"/>
    <col min="5" max="5" width="20.7109375" style="5" customWidth="1"/>
    <col min="6" max="16384" width="9.140625" style="5"/>
  </cols>
  <sheetData>
    <row r="1" spans="1:5" ht="30" customHeight="1">
      <c r="A1" s="12" t="s">
        <v>7</v>
      </c>
      <c r="B1" s="13" t="s">
        <v>44</v>
      </c>
      <c r="C1" s="23" t="s">
        <v>45</v>
      </c>
      <c r="D1" s="13" t="s">
        <v>46</v>
      </c>
      <c r="E1" s="12" t="s">
        <v>47</v>
      </c>
    </row>
    <row r="2" spans="1:5" ht="79.900000000000006" customHeight="1">
      <c r="A2" s="2" t="s">
        <v>27</v>
      </c>
      <c r="B2" s="3" t="s">
        <v>48</v>
      </c>
      <c r="C2" s="24" t="s">
        <v>49</v>
      </c>
      <c r="D2" s="3" t="s">
        <v>50</v>
      </c>
      <c r="E2" s="4" t="s">
        <v>51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showGridLines="0" tabSelected="1" zoomScale="90" zoomScaleNormal="90" workbookViewId="0">
      <pane ySplit="2" topLeftCell="D3" activePane="bottomLeft" state="frozen"/>
      <selection pane="bottomLeft" activeCell="H4" sqref="H4"/>
    </sheetView>
  </sheetViews>
  <sheetFormatPr defaultColWidth="9.140625" defaultRowHeight="13.15"/>
  <cols>
    <col min="1" max="2" width="10.7109375" style="9" customWidth="1"/>
    <col min="3" max="4" width="40.7109375" style="35" customWidth="1"/>
    <col min="5" max="5" width="30.7109375" style="9" customWidth="1"/>
    <col min="6" max="6" width="50.7109375" style="15" customWidth="1"/>
    <col min="7" max="7" width="40.7109375" style="22" customWidth="1"/>
    <col min="8" max="8" width="40.7109375" style="15" customWidth="1"/>
    <col min="9" max="9" width="20.7109375" style="14" customWidth="1"/>
    <col min="10" max="10" width="50.7109375" style="15" customWidth="1"/>
    <col min="11" max="11" width="30.7109375" style="22" customWidth="1"/>
    <col min="12" max="12" width="50.7109375" style="15" customWidth="1"/>
    <col min="13" max="13" width="20.7109375" style="36" customWidth="1"/>
    <col min="14" max="16384" width="9.140625" style="9"/>
  </cols>
  <sheetData>
    <row r="1" spans="1:13" ht="29.25" customHeight="1">
      <c r="A1" s="56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30" customHeight="1">
      <c r="A2" s="12" t="s">
        <v>53</v>
      </c>
      <c r="B2" s="12" t="s">
        <v>6</v>
      </c>
      <c r="C2" s="13" t="s">
        <v>8</v>
      </c>
      <c r="D2" s="13" t="s">
        <v>9</v>
      </c>
      <c r="E2" s="12" t="s">
        <v>54</v>
      </c>
      <c r="F2" s="19" t="s">
        <v>55</v>
      </c>
      <c r="G2" s="20" t="s">
        <v>56</v>
      </c>
      <c r="H2" s="13" t="s">
        <v>57</v>
      </c>
      <c r="I2" s="12" t="s">
        <v>7</v>
      </c>
      <c r="J2" s="13" t="s">
        <v>44</v>
      </c>
      <c r="K2" s="23" t="s">
        <v>45</v>
      </c>
      <c r="L2" s="13" t="s">
        <v>46</v>
      </c>
      <c r="M2" s="12" t="s">
        <v>47</v>
      </c>
    </row>
    <row r="3" spans="1:13" ht="58.5">
      <c r="A3" s="28">
        <v>1</v>
      </c>
      <c r="B3" s="6" t="s">
        <v>26</v>
      </c>
      <c r="C3" s="1" t="s">
        <v>28</v>
      </c>
      <c r="D3" s="8" t="s">
        <v>29</v>
      </c>
      <c r="E3" s="40">
        <v>3000</v>
      </c>
      <c r="F3" s="7" t="s">
        <v>58</v>
      </c>
      <c r="G3" s="21" t="s">
        <v>59</v>
      </c>
      <c r="H3" s="7" t="s">
        <v>60</v>
      </c>
      <c r="I3" s="6" t="s">
        <v>27</v>
      </c>
      <c r="J3" s="3" t="str">
        <f>VLOOKUP(I3,'Endereços Ponta A'!$A$2:$E$2,2,TRUE)</f>
        <v>UFBA 
Avenida Milton Santos, s/n, Prédio do CPD/UFBA, Ondina, Salvador, BA 
CEP.: 40170-110</v>
      </c>
      <c r="K3" s="26" t="str">
        <f>VLOOKUP(I3,'Endereços Ponta A'!$A$2:$E$2,3,TRUE)</f>
        <v>-13.00246,-38.508975</v>
      </c>
      <c r="L3" s="3" t="str">
        <f>VLOOKUP(I3,'Endereços Ponta A'!$A$2:$E$2,4,TRUE)</f>
        <v>Nome: Luiz Cláudio Mendonça
E-mail: mendonca@ufba.br
Tels.: (71) 3283-6114 / (71) 3283-6128 / (71) 3283-6112</v>
      </c>
      <c r="M3" s="4" t="str">
        <f>VLOOKUP(I3,'Endereços Ponta A'!$A$2:$E$2,5,TRUE)</f>
        <v>015.180.714/0001-04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Props1.xml><?xml version="1.0" encoding="utf-8"?>
<ds:datastoreItem xmlns:ds="http://schemas.openxmlformats.org/officeDocument/2006/customXml" ds:itemID="{52AAB04C-1CAE-4C8C-9743-847C4309A91D}"/>
</file>

<file path=customXml/itemProps2.xml><?xml version="1.0" encoding="utf-8"?>
<ds:datastoreItem xmlns:ds="http://schemas.openxmlformats.org/officeDocument/2006/customXml" ds:itemID="{01B027EF-9E5C-4DB9-986E-3A135589B801}"/>
</file>

<file path=customXml/itemProps3.xml><?xml version="1.0" encoding="utf-8"?>
<ds:datastoreItem xmlns:ds="http://schemas.openxmlformats.org/officeDocument/2006/customXml" ds:itemID="{3C7F49C3-1B0B-408D-BE04-D136C9DC1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César Augusto Borges Fraga</cp:lastModifiedBy>
  <cp:revision/>
  <dcterms:created xsi:type="dcterms:W3CDTF">2006-09-16T00:00:00Z</dcterms:created>
  <dcterms:modified xsi:type="dcterms:W3CDTF">2025-06-27T18:28:53Z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