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CCB3D73-5EB6-487F-9C8B-CD36E2AA90EE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Formato da proposta" sheetId="4" r:id="rId1"/>
    <sheet name="Endereços Ponta A" sheetId="6" r:id="rId2"/>
    <sheet name="Endereços Ponta B" sheetId="3" r:id="rId3"/>
  </sheets>
  <definedNames>
    <definedName name="_xlnm._FilterDatabase" localSheetId="1" hidden="1">'Endereços Ponta A'!$A$1:$E$6</definedName>
    <definedName name="_xlnm._FilterDatabase" localSheetId="2" hidden="1">'Endereços Ponta B'!$A$2:$M$2</definedName>
    <definedName name="_xlnm._FilterDatabase" localSheetId="0" hidden="1">'Formato da proposta'!$A$3:$W$3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3" i="4" l="1"/>
  <c r="L43" i="4"/>
  <c r="J43" i="4"/>
  <c r="H43" i="4"/>
  <c r="M42" i="3"/>
  <c r="L42" i="3"/>
  <c r="K42" i="3"/>
  <c r="J42" i="3"/>
  <c r="J55" i="3"/>
  <c r="K55" i="3"/>
  <c r="L55" i="3"/>
  <c r="M55" i="3"/>
  <c r="H56" i="4"/>
  <c r="J56" i="4"/>
  <c r="L56" i="4"/>
  <c r="W56" i="4"/>
  <c r="J4" i="3"/>
  <c r="K4" i="3"/>
  <c r="L4" i="3"/>
  <c r="M4" i="3"/>
  <c r="J5" i="3"/>
  <c r="K5" i="3"/>
  <c r="L5" i="3"/>
  <c r="M5" i="3"/>
  <c r="J6" i="3"/>
  <c r="K6" i="3"/>
  <c r="L6" i="3"/>
  <c r="M6" i="3"/>
  <c r="J7" i="3"/>
  <c r="K7" i="3"/>
  <c r="L7" i="3"/>
  <c r="M7" i="3"/>
  <c r="J8" i="3"/>
  <c r="K8" i="3"/>
  <c r="L8" i="3"/>
  <c r="M8" i="3"/>
  <c r="J9" i="3"/>
  <c r="K9" i="3"/>
  <c r="L9" i="3"/>
  <c r="M9" i="3"/>
  <c r="J10" i="3"/>
  <c r="K10" i="3"/>
  <c r="L10" i="3"/>
  <c r="M10" i="3"/>
  <c r="J11" i="3"/>
  <c r="K11" i="3"/>
  <c r="L11" i="3"/>
  <c r="M11" i="3"/>
  <c r="J12" i="3"/>
  <c r="K12" i="3"/>
  <c r="L12" i="3"/>
  <c r="M12" i="3"/>
  <c r="J13" i="3"/>
  <c r="K13" i="3"/>
  <c r="L13" i="3"/>
  <c r="M13" i="3"/>
  <c r="J14" i="3"/>
  <c r="K14" i="3"/>
  <c r="L14" i="3"/>
  <c r="M14" i="3"/>
  <c r="J15" i="3"/>
  <c r="K15" i="3"/>
  <c r="L15" i="3"/>
  <c r="M15" i="3"/>
  <c r="J16" i="3"/>
  <c r="K16" i="3"/>
  <c r="L16" i="3"/>
  <c r="M16" i="3"/>
  <c r="J17" i="3"/>
  <c r="K17" i="3"/>
  <c r="L17" i="3"/>
  <c r="M17" i="3"/>
  <c r="J18" i="3"/>
  <c r="K18" i="3"/>
  <c r="L18" i="3"/>
  <c r="M18" i="3"/>
  <c r="J19" i="3"/>
  <c r="K19" i="3"/>
  <c r="L19" i="3"/>
  <c r="M19" i="3"/>
  <c r="J20" i="3"/>
  <c r="K20" i="3"/>
  <c r="L20" i="3"/>
  <c r="M20" i="3"/>
  <c r="J21" i="3"/>
  <c r="K21" i="3"/>
  <c r="L21" i="3"/>
  <c r="M21" i="3"/>
  <c r="J22" i="3"/>
  <c r="K22" i="3"/>
  <c r="L22" i="3"/>
  <c r="M22" i="3"/>
  <c r="J23" i="3"/>
  <c r="K23" i="3"/>
  <c r="L23" i="3"/>
  <c r="M23" i="3"/>
  <c r="J24" i="3"/>
  <c r="K24" i="3"/>
  <c r="L24" i="3"/>
  <c r="M24" i="3"/>
  <c r="J25" i="3"/>
  <c r="K25" i="3"/>
  <c r="L25" i="3"/>
  <c r="M25" i="3"/>
  <c r="J26" i="3"/>
  <c r="K26" i="3"/>
  <c r="L26" i="3"/>
  <c r="M26" i="3"/>
  <c r="J27" i="3"/>
  <c r="K27" i="3"/>
  <c r="L27" i="3"/>
  <c r="M27" i="3"/>
  <c r="J28" i="3"/>
  <c r="K28" i="3"/>
  <c r="L28" i="3"/>
  <c r="M28" i="3"/>
  <c r="J29" i="3"/>
  <c r="K29" i="3"/>
  <c r="L29" i="3"/>
  <c r="M29" i="3"/>
  <c r="J30" i="3"/>
  <c r="K30" i="3"/>
  <c r="L30" i="3"/>
  <c r="M30" i="3"/>
  <c r="J31" i="3"/>
  <c r="K31" i="3"/>
  <c r="L31" i="3"/>
  <c r="M31" i="3"/>
  <c r="J32" i="3"/>
  <c r="K32" i="3"/>
  <c r="L32" i="3"/>
  <c r="M32" i="3"/>
  <c r="J33" i="3"/>
  <c r="K33" i="3"/>
  <c r="L33" i="3"/>
  <c r="M33" i="3"/>
  <c r="J34" i="3"/>
  <c r="K34" i="3"/>
  <c r="L34" i="3"/>
  <c r="M34" i="3"/>
  <c r="J35" i="3"/>
  <c r="K35" i="3"/>
  <c r="L35" i="3"/>
  <c r="M35" i="3"/>
  <c r="J36" i="3"/>
  <c r="K36" i="3"/>
  <c r="L36" i="3"/>
  <c r="M36" i="3"/>
  <c r="J37" i="3"/>
  <c r="K37" i="3"/>
  <c r="L37" i="3"/>
  <c r="M37" i="3"/>
  <c r="J38" i="3"/>
  <c r="K38" i="3"/>
  <c r="L38" i="3"/>
  <c r="M38" i="3"/>
  <c r="J39" i="3"/>
  <c r="K39" i="3"/>
  <c r="L39" i="3"/>
  <c r="M39" i="3"/>
  <c r="J40" i="3"/>
  <c r="K40" i="3"/>
  <c r="L40" i="3"/>
  <c r="M40" i="3"/>
  <c r="J41" i="3"/>
  <c r="K41" i="3"/>
  <c r="L41" i="3"/>
  <c r="M41" i="3"/>
  <c r="J43" i="3"/>
  <c r="K43" i="3"/>
  <c r="L43" i="3"/>
  <c r="M43" i="3"/>
  <c r="J44" i="3"/>
  <c r="K44" i="3"/>
  <c r="L44" i="3"/>
  <c r="M44" i="3"/>
  <c r="J45" i="3"/>
  <c r="K45" i="3"/>
  <c r="L45" i="3"/>
  <c r="M45" i="3"/>
  <c r="J46" i="3"/>
  <c r="K46" i="3"/>
  <c r="L46" i="3"/>
  <c r="M46" i="3"/>
  <c r="J47" i="3"/>
  <c r="K47" i="3"/>
  <c r="L47" i="3"/>
  <c r="M47" i="3"/>
  <c r="J48" i="3"/>
  <c r="K48" i="3"/>
  <c r="L48" i="3"/>
  <c r="M48" i="3"/>
  <c r="J49" i="3"/>
  <c r="K49" i="3"/>
  <c r="L49" i="3"/>
  <c r="M49" i="3"/>
  <c r="J50" i="3"/>
  <c r="K50" i="3"/>
  <c r="L50" i="3"/>
  <c r="M50" i="3"/>
  <c r="J51" i="3"/>
  <c r="K51" i="3"/>
  <c r="L51" i="3"/>
  <c r="M51" i="3"/>
  <c r="J52" i="3"/>
  <c r="K52" i="3"/>
  <c r="L52" i="3"/>
  <c r="M52" i="3"/>
  <c r="J53" i="3"/>
  <c r="K53" i="3"/>
  <c r="L53" i="3"/>
  <c r="M53" i="3"/>
  <c r="J54" i="3"/>
  <c r="K54" i="3"/>
  <c r="L54" i="3"/>
  <c r="M54" i="3"/>
  <c r="J56" i="3"/>
  <c r="K56" i="3"/>
  <c r="L56" i="3"/>
  <c r="M56" i="3"/>
  <c r="J57" i="3"/>
  <c r="K57" i="3"/>
  <c r="L57" i="3"/>
  <c r="M57" i="3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4" i="4"/>
  <c r="W45" i="4"/>
  <c r="W46" i="4"/>
  <c r="W47" i="4"/>
  <c r="W48" i="4"/>
  <c r="W49" i="4"/>
  <c r="W50" i="4"/>
  <c r="W51" i="4"/>
  <c r="W52" i="4"/>
  <c r="W53" i="4"/>
  <c r="W54" i="4"/>
  <c r="W55" i="4"/>
  <c r="W57" i="4"/>
  <c r="W58" i="4"/>
  <c r="W4" i="4"/>
  <c r="H5" i="4"/>
  <c r="J5" i="4"/>
  <c r="L5" i="4"/>
  <c r="H6" i="4"/>
  <c r="J6" i="4"/>
  <c r="L6" i="4"/>
  <c r="H7" i="4"/>
  <c r="J7" i="4"/>
  <c r="L7" i="4"/>
  <c r="M7" i="4"/>
  <c r="H8" i="4"/>
  <c r="J8" i="4"/>
  <c r="L8" i="4"/>
  <c r="H9" i="4"/>
  <c r="J9" i="4"/>
  <c r="L9" i="4"/>
  <c r="M9" i="4"/>
  <c r="H10" i="4"/>
  <c r="J10" i="4"/>
  <c r="L10" i="4"/>
  <c r="H11" i="4"/>
  <c r="J11" i="4"/>
  <c r="L11" i="4"/>
  <c r="H12" i="4"/>
  <c r="J12" i="4"/>
  <c r="L12" i="4"/>
  <c r="M12" i="4" s="1"/>
  <c r="H13" i="4"/>
  <c r="J13" i="4"/>
  <c r="L13" i="4"/>
  <c r="H14" i="4"/>
  <c r="J14" i="4"/>
  <c r="L14" i="4"/>
  <c r="H15" i="4"/>
  <c r="J15" i="4"/>
  <c r="L15" i="4"/>
  <c r="H16" i="4"/>
  <c r="J16" i="4"/>
  <c r="L16" i="4"/>
  <c r="H17" i="4"/>
  <c r="J17" i="4"/>
  <c r="L17" i="4"/>
  <c r="H18" i="4"/>
  <c r="J18" i="4"/>
  <c r="L18" i="4"/>
  <c r="H19" i="4"/>
  <c r="J19" i="4"/>
  <c r="L19" i="4"/>
  <c r="H20" i="4"/>
  <c r="J20" i="4"/>
  <c r="L20" i="4"/>
  <c r="H21" i="4"/>
  <c r="J21" i="4"/>
  <c r="L21" i="4"/>
  <c r="H22" i="4"/>
  <c r="J22" i="4"/>
  <c r="L22" i="4"/>
  <c r="H23" i="4"/>
  <c r="J23" i="4"/>
  <c r="L23" i="4"/>
  <c r="H24" i="4"/>
  <c r="J24" i="4"/>
  <c r="L24" i="4"/>
  <c r="H25" i="4"/>
  <c r="J25" i="4"/>
  <c r="L25" i="4"/>
  <c r="H26" i="4"/>
  <c r="J26" i="4"/>
  <c r="L26" i="4"/>
  <c r="H27" i="4"/>
  <c r="J27" i="4"/>
  <c r="L27" i="4"/>
  <c r="H28" i="4"/>
  <c r="J28" i="4"/>
  <c r="L28" i="4"/>
  <c r="H29" i="4"/>
  <c r="J29" i="4"/>
  <c r="L29" i="4"/>
  <c r="H30" i="4"/>
  <c r="J30" i="4"/>
  <c r="L30" i="4"/>
  <c r="H31" i="4"/>
  <c r="J31" i="4"/>
  <c r="L31" i="4"/>
  <c r="H32" i="4"/>
  <c r="J32" i="4"/>
  <c r="L32" i="4"/>
  <c r="H33" i="4"/>
  <c r="J33" i="4"/>
  <c r="L33" i="4"/>
  <c r="H34" i="4"/>
  <c r="J34" i="4"/>
  <c r="L34" i="4"/>
  <c r="H35" i="4"/>
  <c r="J35" i="4"/>
  <c r="L35" i="4"/>
  <c r="H36" i="4"/>
  <c r="J36" i="4"/>
  <c r="L36" i="4"/>
  <c r="H37" i="4"/>
  <c r="J37" i="4"/>
  <c r="L37" i="4"/>
  <c r="H38" i="4"/>
  <c r="J38" i="4"/>
  <c r="L38" i="4"/>
  <c r="H39" i="4"/>
  <c r="J39" i="4"/>
  <c r="L39" i="4"/>
  <c r="H40" i="4"/>
  <c r="J40" i="4"/>
  <c r="L40" i="4"/>
  <c r="H41" i="4"/>
  <c r="J41" i="4"/>
  <c r="L41" i="4"/>
  <c r="H42" i="4"/>
  <c r="J42" i="4"/>
  <c r="L42" i="4"/>
  <c r="H44" i="4"/>
  <c r="J44" i="4"/>
  <c r="L44" i="4"/>
  <c r="H45" i="4"/>
  <c r="J45" i="4"/>
  <c r="L45" i="4"/>
  <c r="H46" i="4"/>
  <c r="J46" i="4"/>
  <c r="L46" i="4"/>
  <c r="H47" i="4"/>
  <c r="J47" i="4"/>
  <c r="L47" i="4"/>
  <c r="H48" i="4"/>
  <c r="J48" i="4"/>
  <c r="L48" i="4"/>
  <c r="H49" i="4"/>
  <c r="J49" i="4"/>
  <c r="L49" i="4"/>
  <c r="H50" i="4"/>
  <c r="J50" i="4"/>
  <c r="L50" i="4"/>
  <c r="H51" i="4"/>
  <c r="J51" i="4"/>
  <c r="L51" i="4"/>
  <c r="H52" i="4"/>
  <c r="J52" i="4"/>
  <c r="L52" i="4"/>
  <c r="H53" i="4"/>
  <c r="J53" i="4"/>
  <c r="L53" i="4"/>
  <c r="M53" i="4" s="1"/>
  <c r="H54" i="4"/>
  <c r="J54" i="4"/>
  <c r="L54" i="4"/>
  <c r="H55" i="4"/>
  <c r="J55" i="4"/>
  <c r="L55" i="4"/>
  <c r="H57" i="4"/>
  <c r="M57" i="4" s="1"/>
  <c r="J57" i="4"/>
  <c r="L57" i="4"/>
  <c r="H58" i="4"/>
  <c r="J58" i="4"/>
  <c r="L58" i="4"/>
  <c r="L4" i="4"/>
  <c r="J4" i="4"/>
  <c r="H4" i="4"/>
  <c r="M43" i="4" l="1"/>
  <c r="M55" i="4"/>
  <c r="M50" i="4"/>
  <c r="M41" i="4"/>
  <c r="M33" i="4"/>
  <c r="M31" i="4"/>
  <c r="M23" i="4"/>
  <c r="M21" i="4"/>
  <c r="M13" i="4"/>
  <c r="M8" i="4"/>
  <c r="M6" i="4"/>
  <c r="M56" i="4"/>
  <c r="M5" i="4"/>
  <c r="M18" i="4"/>
  <c r="M25" i="4"/>
  <c r="M15" i="4"/>
  <c r="M22" i="4"/>
  <c r="M42" i="4"/>
  <c r="M36" i="4"/>
  <c r="M34" i="4"/>
  <c r="M37" i="4"/>
  <c r="M32" i="4"/>
  <c r="M48" i="4"/>
  <c r="M39" i="4"/>
  <c r="M11" i="4"/>
  <c r="M30" i="4"/>
  <c r="M27" i="4"/>
  <c r="M17" i="4"/>
  <c r="M28" i="4"/>
  <c r="M26" i="4"/>
  <c r="M19" i="4"/>
  <c r="M52" i="4"/>
  <c r="M54" i="4"/>
  <c r="M49" i="4"/>
  <c r="M44" i="4"/>
  <c r="M14" i="4"/>
  <c r="M29" i="4"/>
  <c r="M47" i="4"/>
  <c r="M51" i="4"/>
  <c r="M38" i="4"/>
  <c r="M16" i="4"/>
  <c r="M58" i="4"/>
  <c r="M46" i="4"/>
  <c r="M40" i="4"/>
  <c r="M35" i="4"/>
  <c r="M20" i="4"/>
  <c r="M24" i="4"/>
  <c r="M45" i="4"/>
  <c r="M10" i="4"/>
  <c r="M4" i="4"/>
  <c r="J3" i="3" l="1"/>
  <c r="K3" i="3"/>
  <c r="L3" i="3"/>
  <c r="M3" i="3"/>
</calcChain>
</file>

<file path=xl/sharedStrings.xml><?xml version="1.0" encoding="utf-8"?>
<sst xmlns="http://schemas.openxmlformats.org/spreadsheetml/2006/main" count="695" uniqueCount="325">
  <si>
    <t>Formato da proposta</t>
  </si>
  <si>
    <t>Ponta A</t>
  </si>
  <si>
    <t>Ponta B</t>
  </si>
  <si>
    <t>Parâmetros técnicos (Preenchimento obrigatório)</t>
  </si>
  <si>
    <t>Valores em R$ com impostos para contrato de 24 meses</t>
  </si>
  <si>
    <t>Item</t>
  </si>
  <si>
    <t>UF</t>
  </si>
  <si>
    <t>PoP de conexão</t>
  </si>
  <si>
    <t>Organização Usuária</t>
  </si>
  <si>
    <t>Campus</t>
  </si>
  <si>
    <t>Banda (Mb/s)</t>
  </si>
  <si>
    <t>Modalidade de conexão</t>
  </si>
  <si>
    <t>Pontuação</t>
  </si>
  <si>
    <t xml:space="preserve">Meio físico de transmissão </t>
  </si>
  <si>
    <t>Dupla/Múltiplas abordagens?</t>
  </si>
  <si>
    <t>Valor final</t>
  </si>
  <si>
    <t>Infraestrutura Própria/Parceria</t>
  </si>
  <si>
    <t>Nome do Parceiro</t>
  </si>
  <si>
    <t>Prazo de entrega (dias)</t>
  </si>
  <si>
    <t>SLA (%)</t>
  </si>
  <si>
    <t>Latência (ms)</t>
  </si>
  <si>
    <t>Taxa de perda de pacotes (%)</t>
  </si>
  <si>
    <r>
      <t>Vazão (</t>
    </r>
    <r>
      <rPr>
        <b/>
        <i/>
        <sz val="10"/>
        <color theme="0"/>
        <rFont val="Arial"/>
        <family val="2"/>
      </rPr>
      <t>throughput</t>
    </r>
    <r>
      <rPr>
        <b/>
        <sz val="10"/>
        <color theme="0"/>
        <rFont val="Arial"/>
        <family val="2"/>
      </rPr>
      <t>) (%)</t>
    </r>
  </si>
  <si>
    <t>Mensal (R$)</t>
  </si>
  <si>
    <t>Instalação (R$)</t>
  </si>
  <si>
    <t xml:space="preserve">Total </t>
  </si>
  <si>
    <t>MG</t>
  </si>
  <si>
    <t>POP-MG</t>
  </si>
  <si>
    <t>Centro Federal de Educação Tecnológica de Minas Gerais - CEFET-MG</t>
  </si>
  <si>
    <t>UNED Nepomuceno</t>
  </si>
  <si>
    <t>Instituto Federal de Educação, Ciência e Tecnologia de Minas Gerais - IFMG</t>
  </si>
  <si>
    <t>Campus Avançado Conselheiro Lafaiete</t>
  </si>
  <si>
    <t>Campus Bambuí</t>
  </si>
  <si>
    <t>Campus Betim</t>
  </si>
  <si>
    <t>Campus Congonhas</t>
  </si>
  <si>
    <t>Campus Sabará</t>
  </si>
  <si>
    <t>Campus São João Evangelista</t>
  </si>
  <si>
    <t>Instituto Federal de Educação, Ciência e Tecnologia do Norte de Minas Gerais - IFNMG</t>
  </si>
  <si>
    <t>Campus Avançado Janaúba</t>
  </si>
  <si>
    <t>Campus Pirapora</t>
  </si>
  <si>
    <t>Campus Salinas</t>
  </si>
  <si>
    <t>Instituto Federal de Educação, Ciência e Tecnologia do Sul de Minas Gerais - IFSULMG</t>
  </si>
  <si>
    <t>Centro de Excelência em Cafeicultura</t>
  </si>
  <si>
    <t>Campus Inconfidentes</t>
  </si>
  <si>
    <t>Campus Machado</t>
  </si>
  <si>
    <t>Campus Muzambinho</t>
  </si>
  <si>
    <t>Campus Passos</t>
  </si>
  <si>
    <t>Instituto Federal de Educação, Ciência e Tecnologia do Triângulo Mineiro - IFTM</t>
  </si>
  <si>
    <t>Campus Avançado Campina Verde</t>
  </si>
  <si>
    <t>Campus Ituiutaba</t>
  </si>
  <si>
    <t>Campus Patos de Minas</t>
  </si>
  <si>
    <t>Campus Uberlândia</t>
  </si>
  <si>
    <t>Instituto Federal de Educação, Ciência e Tecnologia Sudeste de Minas Gerais - IF SUDESTE MG</t>
  </si>
  <si>
    <t>Campus Avançado Cataguases</t>
  </si>
  <si>
    <t>Campus Bom Sucesso</t>
  </si>
  <si>
    <t>Campus Manhuaçu</t>
  </si>
  <si>
    <t>Campus Muriaé I</t>
  </si>
  <si>
    <t>Campus Muriaé II</t>
  </si>
  <si>
    <t>Campus Reitoria</t>
  </si>
  <si>
    <t>Campus São João del Rei</t>
  </si>
  <si>
    <t>Universidade Federal de Alfenas - UNIFAL</t>
  </si>
  <si>
    <t>Campus Alfenas</t>
  </si>
  <si>
    <t>Universidade Federal de Juiz de Fora - UFJF</t>
  </si>
  <si>
    <t>Campus Juiz de Fora</t>
  </si>
  <si>
    <t>Universidade Federal de Minas Gerais - UFMG</t>
  </si>
  <si>
    <t>Campus Diamantina - Instituto Casa da Glória</t>
  </si>
  <si>
    <t>Universidade Federal de São João del-Rei - UFSJ</t>
  </si>
  <si>
    <t>Campus Alto Paraopeba</t>
  </si>
  <si>
    <t>Centro Cultural São João del Rei</t>
  </si>
  <si>
    <t>Universidade Federal de Viçosa - UFV</t>
  </si>
  <si>
    <t>Campus Florestal</t>
  </si>
  <si>
    <t>Universidade Federal dos Vales do Jequitinhonha e Mucuri - UFVJM</t>
  </si>
  <si>
    <t>Campus do Mucuri</t>
  </si>
  <si>
    <t>Campus Unaí</t>
  </si>
  <si>
    <t>RJ</t>
  </si>
  <si>
    <t>POP-RJ</t>
  </si>
  <si>
    <t xml:space="preserve">Centro Federal de Educação Tecnológica Celso Suckow da Fonseca (CEFET-RJ) </t>
  </si>
  <si>
    <t>Campus Itaguaí</t>
  </si>
  <si>
    <t xml:space="preserve">Comissão Nacional de Energia Nuclear (CNEN) </t>
  </si>
  <si>
    <t>Divisão de Inspeção Residente nas Usinas de Angra dos Reis</t>
  </si>
  <si>
    <t>Instituto Federal de Educação, Ciência e Tecnologia do Rio de Janeiro - IFRJ</t>
  </si>
  <si>
    <t>Campus São Gonçalo</t>
  </si>
  <si>
    <t>Campus São João de Meriti</t>
  </si>
  <si>
    <t>Campus Belford Roxo</t>
  </si>
  <si>
    <t>Universidade Federal do Rio de Janeiro - UFRJ</t>
  </si>
  <si>
    <t>Centro de Referência de Mulheres da Maré</t>
  </si>
  <si>
    <t>Universidade Federal Rural do Rio de Janeiro - UFRRJ</t>
  </si>
  <si>
    <t>Campus Três Rios</t>
  </si>
  <si>
    <t>SP</t>
  </si>
  <si>
    <t>POP-SP</t>
  </si>
  <si>
    <t>Agência Espacial Brasileira - AEB</t>
  </si>
  <si>
    <t>Unidade Regional de São José dos Campos</t>
  </si>
  <si>
    <t>Instituto Federal de Educação, Ciência e Tecnologia de São Paulo - IFSP</t>
  </si>
  <si>
    <t>Campus Araraquara</t>
  </si>
  <si>
    <t>Campus Barretos</t>
  </si>
  <si>
    <t>Campus Cubatão</t>
  </si>
  <si>
    <t>Campus Guarulhos</t>
  </si>
  <si>
    <t>Campus Jacareí</t>
  </si>
  <si>
    <t>Campus Matão</t>
  </si>
  <si>
    <t>Campus Registro</t>
  </si>
  <si>
    <t>Instituto Nacional de Pesquisas Espaciais - INPE</t>
  </si>
  <si>
    <t>Centro de Previsão de tempo e Estudos Climáticos</t>
  </si>
  <si>
    <t>Universidade Federal de São Carlos - UFSCAR</t>
  </si>
  <si>
    <t>Campus São Carlos</t>
  </si>
  <si>
    <t>Universidade Federal de São Paulo - UNIFESP</t>
  </si>
  <si>
    <t>Campus Osasco</t>
  </si>
  <si>
    <t>Unidade Parque Tecnológico - São José dos Campos</t>
  </si>
  <si>
    <t>Parâmetros técnicos de desempenho mínimos aceitos pela RNP (conforme termo de referência)</t>
  </si>
  <si>
    <t>Entre 0,10% e 0,00%</t>
  </si>
  <si>
    <t>Entre 95,0% e 100,0%</t>
  </si>
  <si>
    <t>Circuito Metroethernet</t>
  </si>
  <si>
    <t>Fibra óptica</t>
  </si>
  <si>
    <t>Fibra óptica + Enlace de rádio de frequência licenciada</t>
  </si>
  <si>
    <t>Fibra óptica + Rede móvel 4G/5G</t>
  </si>
  <si>
    <t>Enlace de rádio de frequência licenciada</t>
  </si>
  <si>
    <t>Fibra óptica + Satélite</t>
  </si>
  <si>
    <t>Enlace de rádio de frequência licenciada + Satélite</t>
  </si>
  <si>
    <t>Satélite</t>
  </si>
  <si>
    <t>Infraestrutura própria</t>
  </si>
  <si>
    <t>Infraestrutura de parceiro</t>
  </si>
  <si>
    <t>Não informado</t>
  </si>
  <si>
    <t>Sim, em ambas as pontas</t>
  </si>
  <si>
    <t>Sim, apenas na ponta do PoP</t>
  </si>
  <si>
    <t>Sim, apenas na ponta do Campus</t>
  </si>
  <si>
    <t>Não</t>
  </si>
  <si>
    <t>Endereço do PoP</t>
  </si>
  <si>
    <t>Georeferenciamento PoP</t>
  </si>
  <si>
    <t>Contato técnico local do PoP</t>
  </si>
  <si>
    <t>CNPJ do PoP</t>
  </si>
  <si>
    <t>PoA-Inpe</t>
  </si>
  <si>
    <t>Inpe
Avenida dos Astronautas, 1758, São José dos Campos, SP
CEP.: 12227-010</t>
  </si>
  <si>
    <t>-23.2074566,-45.8603383</t>
  </si>
  <si>
    <t>Nome: Benício Pereira de Carvalho Filho
E-mail: benicio.carvalho@inpe.br
Tel: (12) 3208-6760</t>
  </si>
  <si>
    <t>não informado</t>
  </si>
  <si>
    <t>PoP-ES</t>
  </si>
  <si>
    <t>Ufes
Avenida Fernando Ferrari, s/n, Núcleo de Processamento de Dados da UFES, Goiabeiras, Vitória, ES
CEP.: 29060-900</t>
  </si>
  <si>
    <t>-20.277323,-40.304187</t>
  </si>
  <si>
    <t>Nome: Luiz Guilherme Bergasmachi Bueloni
E-mail: luiz.bueloni@pop-es.rnp.br
Tels.: (27) 4009-2257 / (27) 4009-2089 / (27) 3020-2206</t>
  </si>
  <si>
    <t>032.479.123/0001-43</t>
  </si>
  <si>
    <t>PoP-MG</t>
  </si>
  <si>
    <t>Ufmg
Avenida Antônio Carlos, 6627, Prédio do ICEx, 3º andar, Sala 3050, Cidade Universitária, Pampulha, Belo Horizonte, MG
CEP.: 31270-901</t>
  </si>
  <si>
    <t>-19.870103,-43.961459</t>
  </si>
  <si>
    <t>Nome: Murilo Silva Monteiro
E-mail: murilo@pop-mg.rnp.br
Tel.: (31) 3409-5829</t>
  </si>
  <si>
    <t>017.217.985/0001-04</t>
  </si>
  <si>
    <t>PoP-RJ</t>
  </si>
  <si>
    <t>Lncc
Rua Lauro Müller, 455, Botafogo, Rio de Janeiro, RJ
CEP.: 22290-160</t>
  </si>
  <si>
    <t>-22.954072,-43.174311</t>
  </si>
  <si>
    <t>Nome: Pedro Henrique Diniz 
E-mail: pedro.diniz@rnp.br
Tel.: (21) 2141-7474</t>
  </si>
  <si>
    <t>004.079.233/0001-82</t>
  </si>
  <si>
    <t>PoP-SP</t>
  </si>
  <si>
    <t>NIC.br
Avenida João Dias, 3163, Santo Amaro, São Paulo, SP
CEP.: 04723-003</t>
  </si>
  <si>
    <t>-23.645191,-46.7306499</t>
  </si>
  <si>
    <t>Nome: Rogério Herrera Mendonca
E-mail: rogerio@pop-sp.rnp.br
Tel.: (11) 3091-8901</t>
  </si>
  <si>
    <t>Endereços das pontas A (PoP de conexão) e B (Organização Usuária da RNP)</t>
  </si>
  <si>
    <t>#</t>
  </si>
  <si>
    <t>Banda a contratar (Mb/s)</t>
  </si>
  <si>
    <t>Endereço Campus</t>
  </si>
  <si>
    <t>Georeferenciamento Campus</t>
  </si>
  <si>
    <t>Contato técnico local do Campus</t>
  </si>
  <si>
    <t>AV Monsenhor Luiz de Gonzaga, 103, Centro, Nepomuceno - MG</t>
  </si>
  <si>
    <t>-21.238365, -45.233803</t>
  </si>
  <si>
    <t>Nome: Franciscarlos N. A. Pereira - E-mail: franciscarlos@cefetmg.br - Tel: (35) 3861--4511 | ()</t>
  </si>
  <si>
    <t>Rua Padre Teófilo Reyn, 441 - São Dimas - Conselheiro Lafaiete, MG</t>
  </si>
  <si>
    <t>-20.670005, -43.805811</t>
  </si>
  <si>
    <t>Nome: Magno Eloisio de Paula - E-mail: magno.paula@ifmg.edu.br - Tel: (31) 3762-4908</t>
  </si>
  <si>
    <t>Rodovia Bambui / Medeiros Km 05 - Bambuí - MG</t>
  </si>
  <si>
    <t>-20.033494, -46.009824</t>
  </si>
  <si>
    <t>Nome: Saulo Henrique D Carlos Barbosa - E-mail: saulo.barbosa@ifmg.edu.br - Tel: (37) 3431-4925</t>
  </si>
  <si>
    <t>Rua Itaguaçu, 595 -São Caetano - Betim - MG</t>
  </si>
  <si>
    <t>-19.937308, -44.118616</t>
  </si>
  <si>
    <t>Nome: Fernando Cardoso de Souza - E-mail: fernando.souza@ifmg.edu.br - Tel: (31) 3597-6360</t>
  </si>
  <si>
    <t>Avenida Michael Pereira De Souza, 3007 - Campinho - Congonhas - MG</t>
  </si>
  <si>
    <t>-20.486416, -43.841011</t>
  </si>
  <si>
    <t>Nome: Júlio César da Silva Abreu - E-mail:julio.abreu@ifmg.edu.br - Tel: (31) 3731-8106</t>
  </si>
  <si>
    <t>Rodovia MG 262, KM 10, S/N, Bairro: Sobradinho, - Sabará - MG</t>
  </si>
  <si>
    <t>Nome: Paulo Henrique Otoni Ribeiro - E-mail: paulo.ribeiro@ifmg.edu.br - Tel: (31 ) 2102-9377</t>
  </si>
  <si>
    <t>Avenida Primeiro De Junho, 1043 - Centro - São João Evangelista - MG</t>
  </si>
  <si>
    <t>-18.547737,-42.764823</t>
  </si>
  <si>
    <t>Nome: Marcelo Miranda - E-mail: marcelo.miranda@ifmg.edu.br - Tel: ( 33 ) 3412-2912</t>
  </si>
  <si>
    <t>Avenida Professor Mario Wernwck 2590 - Belo Horizonte - MG</t>
  </si>
  <si>
    <t>Nome: Márcio Teodoro Dias - E-mail: marcio.dias@ifmg.edu.br - Tel: (  31 ) 2513-5280</t>
  </si>
  <si>
    <t>AV Brasil, 334, Centro, Janaúba - MG</t>
  </si>
  <si>
    <t>Nome: Danilo Teixeira Silva - E-mail: dgti@ifnmg.edu.br - Tel: (38) 9153-2556 | () 32013050</t>
  </si>
  <si>
    <t>Rua Doutor Humberto Malard 1355 - Pirapora - MG</t>
  </si>
  <si>
    <t>-17.338994, -44.925959</t>
  </si>
  <si>
    <t>Nome: Anderson Fernandes Silva - E-mail: anderson.silva@ifnmg.edu.br - Tel: (38)99894-1359</t>
  </si>
  <si>
    <t>FAZ Varginha, KM 02, Zona Rural, Salinas - MG</t>
  </si>
  <si>
    <t>-16.155180, -42.308232</t>
  </si>
  <si>
    <t>Nome: Christopher Morandi Mota - E-mail: christopher.mota@ifnmg.edu.br - Tel: (38) 32013024</t>
  </si>
  <si>
    <t>ROD Machado - Paraguaçú, KM 10, Santo Antônio, Machado - MG</t>
  </si>
  <si>
    <t>-21.692709, -45.897855</t>
  </si>
  <si>
    <t>Nome: Elineu de Souza Vieira
Email: elineu.vieira@ifsuldeminas.edu.br
Telefone: (35) 3295-9700 R 9791 / (35) 98857-4621</t>
  </si>
  <si>
    <t>Praca Tiradentes 416 - Inconfidentes - MG</t>
  </si>
  <si>
    <t>-22.318620, -46.328499</t>
  </si>
  <si>
    <t>Nome: Gilcimar Dallo - E-mail: gilcimar.dallo@ifsuldeminas.edu.br - Tel: (35) 3464-1200 - Ramal 9102</t>
  </si>
  <si>
    <t>Rodovia Machado - Paraguacu Km 03 - Machado - MG</t>
  </si>
  <si>
    <t>-21.70099,-45.891504</t>
  </si>
  <si>
    <t>Nome: Otávio Soares Paparidis - E-mail: otavio.paparidis@ifsuldeminas.edu.br - Tel: (35) 3295-9791</t>
  </si>
  <si>
    <t>Estrada De Muzambinho Km 35 - Muzambinho - MG</t>
  </si>
  <si>
    <t>-21.350962, -46.528842</t>
  </si>
  <si>
    <t>Nome: Rogério Wiliam Fernandes Barroso - E-mail: rogerio.barroso@ifsuldeminas.edu.br - Tel: (   )35715113</t>
  </si>
  <si>
    <t>Rua Mario Ribola 409 - Passos - MG</t>
  </si>
  <si>
    <t>-20.714227, -46.627692</t>
  </si>
  <si>
    <t>Nome: João Alex De Oliveira / Pedro Vinicius Dias - E-mail: joaoalex.oliveira@ifsuldeminas.edu.br / pedro.dias@ifsuldeminas.edu.br - Tel: (35 )8867-0387 / (35) 3526-4856</t>
  </si>
  <si>
    <t>ROD BR 364, KM 153, Zona Rural, Campina Verde - MG</t>
  </si>
  <si>
    <t>-19.538615, -49.486704</t>
  </si>
  <si>
    <t>Nome: Waldemar Pamplona Da Silva - E-mail: w.pamplona@iftm.edu.br - Tel: (34) 99181-4785</t>
  </si>
  <si>
    <t>Rua Belarmino Vilela Junqueira S/N - Ituiutaba - MG</t>
  </si>
  <si>
    <t>-19.0187098, -49.4798774</t>
  </si>
  <si>
    <t>Nome: Marcio da Silva Maciel - E-mail: marciomaciel@iftm.edu.br - Tel: (34) 99151-8867</t>
  </si>
  <si>
    <t>ROD BR 365, KM 407, Planalto, Patos de Minas - MG</t>
  </si>
  <si>
    <t>-18.645727, -46.491966</t>
  </si>
  <si>
    <t>Nome: Weverson Silva Morais - E-mail: weverson@iftm.edu.br - Tel: (34) 8863-9293</t>
  </si>
  <si>
    <t>Fazenda Sobradinho S/N  - Cx. Postal: 1020 S/N - Uberlândia - MG</t>
  </si>
  <si>
    <t>-18.764431,-48.288777</t>
  </si>
  <si>
    <t>Nome: Gabriel Damasceno Rodrigues - E-mail: gabrielrodrigues@iftm.edu.br - Tel: (34) 99229-1139</t>
  </si>
  <si>
    <t>Chacara Granjaria S/N - Cataguases - MG</t>
  </si>
  <si>
    <t>-21.534328, -42.636756</t>
  </si>
  <si>
    <t>Nome: Maira Oliveira - E-mail: dap.cataguases@ifsudestemg.edu.br - Tel: (32 )99914-1984</t>
  </si>
  <si>
    <t>R da Independência, 30, Aparecida, Bom Sucesso - MG</t>
  </si>
  <si>
    <t>-21.0380519, -44.7670656</t>
  </si>
  <si>
    <t>Nome: Wilker Rodrigues De Almeida - E-mail: wilker.almeida@ifsulestemg.edu.br - Tel: (32) 8426-8681</t>
  </si>
  <si>
    <t>Rodovia Br - 116 Km 593 - Manhuaçu - MG</t>
  </si>
  <si>
    <t>-20.2460998,-42.1511855</t>
  </si>
  <si>
    <t>Nome: Heron Laiber Bonadiman - E-mail: diretoriafih@ufvjm.edu.br - Tel: (38 )99898-9703</t>
  </si>
  <si>
    <t>Avenida Coronel Monteiro De Castro 550 - Muriaé - MG</t>
  </si>
  <si>
    <t>Nome: Genilson Israel Da Silva - E-mail: genilson.israel@ifsudestemg.edu.br - Tel: (32 )988317902</t>
  </si>
  <si>
    <t>Avenida Luz Interior 360 - Juiz de Fora - MG</t>
  </si>
  <si>
    <t>-21.7835109,-43.3562163</t>
  </si>
  <si>
    <t>Nome: Igor Meneguitte Ávila - E-mail: igor.avila@ifsudestemg.edu.br - Tel: (32 )8867-5424</t>
  </si>
  <si>
    <t>Rua Americo Davim Filho S/N - São João del Rei - MG</t>
  </si>
  <si>
    <t>-21.784923, -43.351684</t>
  </si>
  <si>
    <t>Nome: Tatiana Torpede Da Silva Carvalho - E-mail: tatiana.torpede@ifsudestemg.edu.br - Tel: (32 )3379-4504</t>
  </si>
  <si>
    <t>R Gabriel Monteiro da Silva, 700, Centro, Alfenas - MG</t>
  </si>
  <si>
    <t>-21.419851, -45.948850</t>
  </si>
  <si>
    <t>Nome: Paulo Cesar De Andrade - E-mail: paulo.andrade@unifal-mg.edu.br - Tel: (35) 3299-1091/1088 | () 32991482</t>
  </si>
  <si>
    <t>Rua Jose Lourenco Kelmer S/N - Juiz de Fora - MG</t>
  </si>
  <si>
    <t>Nome: José Aparecido Da Silva - E-mail: jose.aparecido@ufjf.edu.br - Tel: (   )21023381</t>
  </si>
  <si>
    <t>R Casa da Glória, 298, Centro, Diamantina - MG</t>
  </si>
  <si>
    <t>-18.24139, -43.60164</t>
  </si>
  <si>
    <t>Nome: Fernando Frota Machado De Morais - E-mail: frota@ufmg.br - Tel: (31) 9731-8754</t>
  </si>
  <si>
    <t>Rodovia Mg 443 Km 7 - Ouro Branco - MG</t>
  </si>
  <si>
    <t>-20.522090, -43.744329</t>
  </si>
  <si>
    <t>Nome: Sergio De Oliveira - E-mail: sergiool@ufsj.edu.br - Tel: (   )88065509</t>
  </si>
  <si>
    <t>Praca Dr. Augusto Das Chagas Viegas 17 - São João del Rei - MG</t>
  </si>
  <si>
    <t>-21.139031, -44.260878</t>
  </si>
  <si>
    <t>Nome: Derek Resend Souza - E-mail: derek@ufsj.edu.br - Tel: (   )</t>
  </si>
  <si>
    <t>Rodovia Lgm 818 Km 06 - Florestal - MG</t>
  </si>
  <si>
    <t>-19.88473874766231, -44.41810056692441</t>
  </si>
  <si>
    <t>Nome: Adilson De Castro Antônio
E-mail: adilson@ufv.br - dti@ufv.br
Tel: (31) 35363358</t>
  </si>
  <si>
    <t>Rua Do Cruzeiro 01 - Teófilo Otoni - MG</t>
  </si>
  <si>
    <t>Nome: Wallinson Oliveira Schutte - E-mail: chefia.dticm@ufvjm.edu.br - Tel: (33 )991035609</t>
  </si>
  <si>
    <t>AV Avenida Universitária, nº 1.000, B. Universitários, 1000, Universitários, Unaí - MG</t>
  </si>
  <si>
    <t>-16.443859, -46.90258</t>
  </si>
  <si>
    <t>Nome: Elton Pereira Rosa - E-mail: elton.pereira@ufvjm.edu.br - Tel: (38) 3532-6801/1285 | (38) 3532-1200 | (38) 3532-1285 | (38) 3532-6801</t>
  </si>
  <si>
    <t>Rodovia Mário Covas, lote J2, quadra J - Distrito Industrial de Itaguaí – Itaguaí/RJ - CEP: 23812-101</t>
  </si>
  <si>
    <t>-22.863695, -43.751159</t>
  </si>
  <si>
    <t>Nome: Yan Rivera Vieira - E-mail: yan.vieira@cefet-rj.br - Tel: (21) 98681-3619</t>
  </si>
  <si>
    <t>Rodovia Rio Santos (Governador Mario Covas) Km 517 - Angra dos Reis - RJ</t>
  </si>
  <si>
    <t>-23.008819223620318, -44.45720736605266</t>
  </si>
  <si>
    <t>Nome: Jefferson Borges De Araujo - E-mail: Jeferson@cnen.gov.br - Tel: (24 )9276-6064</t>
  </si>
  <si>
    <t>Rua Doutor Jose Augusto Pereira Dos Santos S/N - São Gonçalo - RJ</t>
  </si>
  <si>
    <t>-22.852517,-43.098184</t>
  </si>
  <si>
    <t>Nome: Alexandre Ornelles De Oliveira - E-mail: alexandre.ornelles@ifrj.edu.br - Tel: (21 )94898804</t>
  </si>
  <si>
    <t>Avenida Estacio De Sa S/N - São João de Meriti - RJ</t>
  </si>
  <si>
    <t>-22.77746462240306, -43.39435541421288</t>
  </si>
  <si>
    <t>Nome: Roger Rennhack - E-mail: dgti@ifrj.edu.br - Tel: (21 )3293-6012</t>
  </si>
  <si>
    <t>Avenida Joaquim Costa Lima, S/N, São Bernardo
Belford Roxo, RJ
(Acesso pela Rua Umbelina Barcelos, próximo ao nº 169)</t>
  </si>
  <si>
    <t>-22.7369572,-43.3868049</t>
  </si>
  <si>
    <t>Nome: Roger Rennhack
E-mail: dgti@ifrj.edu.br
Tels.: (21) 3293-6012 / (21) 99807-1191</t>
  </si>
  <si>
    <t>R 17, s/n, Vila do João Maré-Bonsucesso, Rio de Janeiro - RJ</t>
  </si>
  <si>
    <t>-22.873738, -43.239969</t>
  </si>
  <si>
    <t>Nome: Augusto Cesar Gadelha Vieira - E-mail: augusto.gadelha@tic.ufrj.br - Tel: (21) 99579-3993</t>
  </si>
  <si>
    <t>Avenida Prefeito Alberto Da Silva Lavinas 1847 - Três Rios - RJ</t>
  </si>
  <si>
    <t>-22.116036, -43.199546</t>
  </si>
  <si>
    <t>Nome: Jose Angelo Ribeiro Moreira - E-mail: ribeirojam@ig.com.br - Tel: (   )</t>
  </si>
  <si>
    <t>AV Doutor Altino Bondensan, 500, Distrito de Eugênio de Melo, São José dos Campos - SP</t>
  </si>
  <si>
    <t>-23.15741377492198, -45.792923</t>
  </si>
  <si>
    <t>Nome: Juliano Raphael Simões De Souza - E-mail: juliano.souza@aeb.gov.br - Tel: (12) 98706-8194</t>
  </si>
  <si>
    <t>R Doutor Aldo Benedito Pierri, 250, Jardim dos Manacás, Araraquara - SP</t>
  </si>
  <si>
    <t>-21.785390, -48.211838</t>
  </si>
  <si>
    <t>Nome: Carlos Elizandro Corrêa - E-mail: carlos.correa@ifsp.edu.br - Tel: (16) 3303-2332</t>
  </si>
  <si>
    <t>AV C-1, 250, Ide Daher, Barretos - SP</t>
  </si>
  <si>
    <t>-20.541550, -48.549474</t>
  </si>
  <si>
    <t>Nome: Simone Mendes Delphino - E-mail: simend@cefetsp.br - Tel: (17) 92182017</t>
  </si>
  <si>
    <t>R Maria Cristina, 50, Jardim Casqueiro, Cubatão - SP</t>
  </si>
  <si>
    <t>-23.927747, -46.412013</t>
  </si>
  <si>
    <t>Nome: Marco Aurelio - E-mail: mmarques@ifsp.edu.br - Tel: (13) 99157-4481</t>
  </si>
  <si>
    <t>AV Salgado Filho, 3501, Vila Rio de Janeiro, Guarulhos - SP</t>
  </si>
  <si>
    <t>-23.439625, -46.536854</t>
  </si>
  <si>
    <t>Nome: Robson Ferreira Lopes - E-mail: rferreira@ifsp.edu.br - Tel: (11) 98562-4094</t>
  </si>
  <si>
    <t>R Antônio Fogaça de Almeida, s/n, Jardim Elza Maria, Jacareí - SP</t>
  </si>
  <si>
    <t>-23.315895, -45.984985</t>
  </si>
  <si>
    <t>Nome: Lineu Fernando Stege Mialaret - E-mail: lmialaret@ifsp.edu.br - Tel: (12) 991511813 | (12) 21285206 | (12) 21285200</t>
  </si>
  <si>
    <t>R Stéfano D  Avassi, 625, Centro, Matão - SP</t>
  </si>
  <si>
    <t>-21.606632, -48.359929</t>
  </si>
  <si>
    <t>Nome: Edvaldo Ferreira Do Nascimento - E-mail: edvaldo.nascimento@ifsp.edu.br- Tel: (16) 992692832 | (16) 35060730</t>
  </si>
  <si>
    <t>EST Municipal do Bairro Agrochá, 5180, Agrochá, Registro - SP</t>
  </si>
  <si>
    <t>-24.533277, -47.869164</t>
  </si>
  <si>
    <t>Nome: Tatiana Regina Da Silva Simão - E-mail: tatiana@cefetsp.br - Tel: (11) 2763-7518/7653</t>
  </si>
  <si>
    <t>Rodovia Presidente Dutra Km 40 - Cachoeira Paulista - SP</t>
  </si>
  <si>
    <t>-22.676807, -44.998821</t>
  </si>
  <si>
    <t>Nome: Eugenio Sper De Almeida - E-mail: eugenio.almeida@inpe.br - Tel: (12 )3186-8400/8667</t>
  </si>
  <si>
    <t>Rodovia Washington Luis Km 235 - São Carlos - SP</t>
  </si>
  <si>
    <t>-21.978524, -47.881218</t>
  </si>
  <si>
    <t>Nome: Regina Borges De Araujo - E-mail: regina@dc.ufscar.br - Tel: (   )97015128</t>
  </si>
  <si>
    <t>Rua General Newton Estilac Leal nº 932, Vila Militar, CEP 06190-170 Osasco/SP</t>
  </si>
  <si>
    <t>-23.529226708802, -46.80585425353369</t>
  </si>
  <si>
    <t>Nome: Reginaldo de Lima Barbosa
E-mail: r.barbosa@unifesp.br
Tel.: (11) 97659-1985</t>
  </si>
  <si>
    <t>EST Estr. do Caminho Velho, 333, Jardim Nova Cidade, Guarulhos - SP</t>
  </si>
  <si>
    <t>-23.440181, -46.404552</t>
  </si>
  <si>
    <t>Nome: José Carlos Ohta - E-mail: ohta@unifesp.edu.br - Tel: (11) 3385-4103</t>
  </si>
  <si>
    <t>Avenida Cesare Mansueto Giulio Lattes 1201 - São José dos Campos - SP</t>
  </si>
  <si>
    <t>-23.162983990112817, -45.79393698670299</t>
  </si>
  <si>
    <t>Nome: Thiago Nunes - E-mail: thiago.nunes@unifesp.br - Tel: (12 )3309-9501</t>
  </si>
  <si>
    <t>-19.97571, -43.97061</t>
  </si>
  <si>
    <t>-15.801395293790957, -43.30994806945165</t>
  </si>
  <si>
    <t>-21.12684854024486, -42.37859518468991</t>
  </si>
  <si>
    <t>-21.089212938042863, -42.381420921310756</t>
  </si>
  <si>
    <r>
      <t>Estrada do Sufoco - Nº 1092</t>
    </r>
    <r>
      <rPr>
        <b/>
        <sz val="11"/>
        <color theme="1"/>
        <rFont val="Calibri"/>
        <family val="2"/>
        <scheme val="minor"/>
      </rPr>
      <t>  </t>
    </r>
    <r>
      <rPr>
        <sz val="11"/>
        <color theme="1"/>
        <rFont val="Calibri"/>
        <family val="2"/>
        <scheme val="minor"/>
      </rPr>
      <t xml:space="preserve"> Muriaé, MG, 36880-000</t>
    </r>
  </si>
  <si>
    <t>-17.884256026826037, -41.497718610079275</t>
  </si>
  <si>
    <t>-21.773142173710546, -43.3690067331864</t>
  </si>
  <si>
    <t>Campus Muriaé I - Unidade Barra</t>
  </si>
  <si>
    <t>Campus Muriaé II - Unidade Rural</t>
  </si>
  <si>
    <t>-19.87003, -43.83833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</si>
</sst>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"/>
    <numFmt numFmtId="165" formatCode="0.0%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 applyBorder="0" applyProtection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1" applyBorder="1" applyAlignment="1">
      <alignment horizontal="center" vertical="center" wrapText="1"/>
    </xf>
    <xf numFmtId="164" fontId="2" fillId="0" borderId="1" xfId="1" applyNumberFormat="1" applyBorder="1" applyAlignment="1">
      <alignment horizontal="left" vertical="center" wrapText="1"/>
    </xf>
    <xf numFmtId="164" fontId="2" fillId="0" borderId="1" xfId="1" applyNumberForma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1" applyFont="1" applyFill="1" applyBorder="1" applyAlignment="1">
      <alignment horizontal="center" vertical="center" wrapText="1" readingOrder="1"/>
    </xf>
    <xf numFmtId="0" fontId="1" fillId="4" borderId="1" xfId="1" applyFont="1" applyFill="1" applyBorder="1" applyAlignment="1">
      <alignment horizontal="left" vertical="center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2" fillId="0" borderId="1" xfId="1" applyBorder="1" applyAlignment="1">
      <alignment horizontal="center" vertical="center" readingOrder="1"/>
    </xf>
    <xf numFmtId="49" fontId="1" fillId="4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4" borderId="1" xfId="1" applyNumberFormat="1" applyFont="1" applyFill="1" applyBorder="1" applyAlignment="1">
      <alignment horizontal="center" vertical="center" wrapText="1" readingOrder="1"/>
    </xf>
    <xf numFmtId="49" fontId="2" fillId="0" borderId="1" xfId="1" applyNumberFormat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center" vertical="center" wrapText="1" readingOrder="1"/>
    </xf>
    <xf numFmtId="49" fontId="3" fillId="0" borderId="0" xfId="0" applyNumberFormat="1" applyFont="1" applyAlignment="1">
      <alignment horizontal="center" readingOrder="1"/>
    </xf>
    <xf numFmtId="49" fontId="2" fillId="0" borderId="1" xfId="1" applyNumberForma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2" fillId="0" borderId="1" xfId="1" applyBorder="1" applyAlignment="1">
      <alignment horizontal="center" vertical="center" wrapText="1" readingOrder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readingOrder="1"/>
    </xf>
    <xf numFmtId="0" fontId="2" fillId="0" borderId="0" xfId="1" applyAlignment="1">
      <alignment horizontal="left" vertical="center" wrapText="1"/>
    </xf>
    <xf numFmtId="43" fontId="3" fillId="5" borderId="1" xfId="2" applyNumberFormat="1" applyFont="1" applyFill="1" applyBorder="1" applyAlignment="1">
      <alignment horizontal="left" vertical="center" wrapText="1"/>
    </xf>
    <xf numFmtId="44" fontId="3" fillId="5" borderId="1" xfId="3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6" fontId="3" fillId="5" borderId="1" xfId="2" applyNumberFormat="1" applyFont="1" applyFill="1" applyBorder="1" applyAlignment="1">
      <alignment horizontal="left" vertical="center" wrapText="1"/>
    </xf>
    <xf numFmtId="165" fontId="3" fillId="5" borderId="1" xfId="2" applyNumberFormat="1" applyFont="1" applyFill="1" applyBorder="1" applyAlignment="1">
      <alignment horizontal="left" vertical="center" wrapText="1"/>
    </xf>
    <xf numFmtId="0" fontId="2" fillId="0" borderId="0" xfId="1" applyAlignment="1">
      <alignment horizontal="left" vertical="center"/>
    </xf>
    <xf numFmtId="1" fontId="3" fillId="0" borderId="1" xfId="2" applyNumberFormat="1" applyFont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1" fontId="3" fillId="0" borderId="1" xfId="2" applyNumberFormat="1" applyFont="1" applyBorder="1" applyAlignment="1">
      <alignment horizontal="left" vertical="center" wrapText="1"/>
    </xf>
    <xf numFmtId="166" fontId="3" fillId="5" borderId="1" xfId="2" applyNumberFormat="1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left" vertical="center" wrapText="1"/>
    </xf>
    <xf numFmtId="1" fontId="3" fillId="5" borderId="1" xfId="2" applyNumberFormat="1" applyFont="1" applyFill="1" applyBorder="1" applyAlignment="1">
      <alignment horizontal="center" vertical="center" wrapText="1"/>
    </xf>
    <xf numFmtId="164" fontId="2" fillId="0" borderId="0" xfId="1" applyNumberFormat="1" applyAlignment="1">
      <alignment horizontal="center" vertical="center" wrapText="1"/>
    </xf>
    <xf numFmtId="164" fontId="2" fillId="0" borderId="11" xfId="1" applyNumberFormat="1" applyBorder="1" applyAlignment="1">
      <alignment horizontal="center" vertical="center" wrapText="1"/>
    </xf>
    <xf numFmtId="164" fontId="2" fillId="0" borderId="3" xfId="1" applyNumberFormat="1" applyBorder="1" applyAlignment="1">
      <alignment horizontal="left" vertical="center" wrapText="1"/>
    </xf>
    <xf numFmtId="164" fontId="2" fillId="0" borderId="12" xfId="1" applyNumberFormat="1" applyBorder="1" applyAlignment="1">
      <alignment horizontal="center" vertical="center" wrapText="1"/>
    </xf>
    <xf numFmtId="164" fontId="2" fillId="0" borderId="9" xfId="1" applyNumberForma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">
    <cellStyle name="Excel Built-in Normal" xfId="2" xr:uid="{00000000-0005-0000-0000-000000000000}"/>
    <cellStyle name="Moeda" xfId="3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00"/>
  <sheetViews>
    <sheetView showGridLines="0" zoomScale="90" zoomScaleNormal="90" workbookViewId="0">
      <pane ySplit="3" topLeftCell="A4" activePane="bottomLeft" state="frozen"/>
      <selection pane="bottomLeft" activeCell="E10" sqref="E10"/>
    </sheetView>
  </sheetViews>
  <sheetFormatPr defaultColWidth="9.140625" defaultRowHeight="30" customHeight="1" x14ac:dyDescent="0.25"/>
  <cols>
    <col min="1" max="1" width="15.7109375" style="33" customWidth="1"/>
    <col min="2" max="2" width="15.7109375" style="34" customWidth="1"/>
    <col min="3" max="3" width="20.7109375" style="31" customWidth="1"/>
    <col min="4" max="4" width="60.7109375" style="35" customWidth="1"/>
    <col min="5" max="5" width="70.7109375" style="35" customWidth="1"/>
    <col min="6" max="6" width="20.7109375" style="35" customWidth="1"/>
    <col min="7" max="7" width="30.7109375" style="35" customWidth="1"/>
    <col min="8" max="8" width="15.7109375" style="45" customWidth="1"/>
    <col min="9" max="9" width="50.7109375" style="35" customWidth="1"/>
    <col min="10" max="10" width="15.7109375" style="45" customWidth="1"/>
    <col min="11" max="11" width="30.7109375" style="45" customWidth="1"/>
    <col min="12" max="13" width="15.7109375" style="45" customWidth="1"/>
    <col min="14" max="16" width="30.7109375" style="35" customWidth="1"/>
    <col min="17" max="17" width="40.7109375" style="35" customWidth="1"/>
    <col min="18" max="18" width="30.7109375" style="35" customWidth="1"/>
    <col min="19" max="23" width="20.7109375" style="31" customWidth="1"/>
    <col min="24" max="16384" width="9.140625" style="31"/>
  </cols>
  <sheetData>
    <row r="1" spans="1:23" ht="18" customHeight="1" x14ac:dyDescent="0.2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60"/>
    </row>
    <row r="2" spans="1:23" s="9" customFormat="1" ht="18" customHeight="1" x14ac:dyDescent="0.25">
      <c r="A2" s="61" t="s">
        <v>1</v>
      </c>
      <c r="B2" s="61"/>
      <c r="C2" s="61"/>
      <c r="D2" s="61" t="s">
        <v>2</v>
      </c>
      <c r="E2" s="61"/>
      <c r="F2" s="62" t="s">
        <v>3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4"/>
      <c r="U2" s="62" t="s">
        <v>4</v>
      </c>
      <c r="V2" s="63"/>
      <c r="W2" s="63"/>
    </row>
    <row r="3" spans="1:23" s="9" customFormat="1" ht="25.5" x14ac:dyDescent="0.25">
      <c r="A3" s="38" t="s">
        <v>5</v>
      </c>
      <c r="B3" s="10" t="s">
        <v>6</v>
      </c>
      <c r="C3" s="10" t="s">
        <v>7</v>
      </c>
      <c r="D3" s="11" t="s">
        <v>8</v>
      </c>
      <c r="E3" s="11" t="s">
        <v>9</v>
      </c>
      <c r="F3" s="10" t="s">
        <v>10</v>
      </c>
      <c r="G3" s="11" t="s">
        <v>11</v>
      </c>
      <c r="H3" s="10" t="s">
        <v>12</v>
      </c>
      <c r="I3" s="11" t="s">
        <v>13</v>
      </c>
      <c r="J3" s="10" t="s">
        <v>12</v>
      </c>
      <c r="K3" s="11" t="s">
        <v>14</v>
      </c>
      <c r="L3" s="10" t="s">
        <v>12</v>
      </c>
      <c r="M3" s="10" t="s">
        <v>15</v>
      </c>
      <c r="N3" s="11" t="s">
        <v>16</v>
      </c>
      <c r="O3" s="11" t="s">
        <v>17</v>
      </c>
      <c r="P3" s="10" t="s">
        <v>18</v>
      </c>
      <c r="Q3" s="10" t="s">
        <v>19</v>
      </c>
      <c r="R3" s="10" t="s">
        <v>20</v>
      </c>
      <c r="S3" s="10" t="s">
        <v>21</v>
      </c>
      <c r="T3" s="10" t="s">
        <v>22</v>
      </c>
      <c r="U3" s="10" t="s">
        <v>23</v>
      </c>
      <c r="V3" s="10" t="s">
        <v>24</v>
      </c>
      <c r="W3" s="10" t="s">
        <v>25</v>
      </c>
    </row>
    <row r="4" spans="1:23" ht="30" customHeight="1" x14ac:dyDescent="0.25">
      <c r="A4" s="32">
        <v>1</v>
      </c>
      <c r="B4" s="6" t="s">
        <v>26</v>
      </c>
      <c r="C4" s="6" t="s">
        <v>27</v>
      </c>
      <c r="D4" s="1" t="s">
        <v>28</v>
      </c>
      <c r="E4" s="8" t="s">
        <v>29</v>
      </c>
      <c r="F4" s="44">
        <v>1000</v>
      </c>
      <c r="G4" s="46"/>
      <c r="H4" s="44">
        <f>IF(G4="Circuito Metroethernet",10,IF(G4="Circuito Metroethernet com 5G FWA", 5, IF(G4="Porta IP com túnel GRE",1,0)))</f>
        <v>0</v>
      </c>
      <c r="I4" s="36"/>
      <c r="J4" s="47">
        <f>IF(I4="Fibra óptica", 10,IF(I4="Fibra óptica + Enlace de rádio de frequência licenciada",8,IF(I4="Fibra óptica + Rede móvel 4G/5G",6,IF(I4="Enlace de rádio de frequência licenciada",5,IF(I4="Fibra óptica + Satélite",3,IF(I4="Enlace de rádio de frequência licenciada + Satélite",2,IF(I4="Satélite",1,0)))))))</f>
        <v>0</v>
      </c>
      <c r="K4" s="48"/>
      <c r="L4" s="49">
        <f>IF(K4="Sim, em ambas as pontas",5,IF(K4="Sim, apenas na ponta do PoP",3,IF(K4="Sim, apenas na ponta do Campus",2,IF(K4="Não",1,0))))</f>
        <v>0</v>
      </c>
      <c r="M4" s="49">
        <f>SUM(H4,J4,L4)</f>
        <v>0</v>
      </c>
      <c r="N4" s="36"/>
      <c r="O4" s="36"/>
      <c r="P4" s="41"/>
      <c r="Q4" s="42"/>
      <c r="R4" s="41"/>
      <c r="S4" s="42"/>
      <c r="T4" s="42"/>
      <c r="U4" s="37">
        <v>0</v>
      </c>
      <c r="V4" s="37">
        <v>0</v>
      </c>
      <c r="W4" s="36">
        <f>(U4*24)+V4</f>
        <v>0</v>
      </c>
    </row>
    <row r="5" spans="1:23" ht="30" customHeight="1" x14ac:dyDescent="0.25">
      <c r="A5" s="32">
        <v>2</v>
      </c>
      <c r="B5" s="6" t="s">
        <v>26</v>
      </c>
      <c r="C5" s="6" t="s">
        <v>27</v>
      </c>
      <c r="D5" s="1" t="s">
        <v>30</v>
      </c>
      <c r="E5" s="8" t="s">
        <v>31</v>
      </c>
      <c r="F5" s="44">
        <v>1000</v>
      </c>
      <c r="G5" s="46"/>
      <c r="H5" s="44">
        <f t="shared" ref="H5:H58" si="0">IF(G5="Circuito Metroethernet",10,IF(G5="Circuito Metroethernet com 5G FWA", 5, IF(G5="Porta IP com túnel GRE",1,0)))</f>
        <v>0</v>
      </c>
      <c r="I5" s="36"/>
      <c r="J5" s="47">
        <f t="shared" ref="J5:J58" si="1">IF(I5="Fibra óptica", 10,IF(I5="Fibra óptica + Enlace de rádio de frequência licenciada",8,IF(I5="Fibra óptica + Rede móvel 4G/5G",6,IF(I5="Enlace de rádio de frequência licenciada",5,IF(I5="Fibra óptica + Satélite",3,IF(I5="Enlace de rádio de frequência licenciada + Satélite",2,IF(I5="Satélite",1,0)))))))</f>
        <v>0</v>
      </c>
      <c r="K5" s="48"/>
      <c r="L5" s="49">
        <f t="shared" ref="L5:L58" si="2">IF(K5="Sim, em ambas as pontas",5,IF(K5="Sim, apenas na ponta do PoP",3,IF(K5="Sim, apenas na ponta do Campus",2,IF(K5="Não",1,0))))</f>
        <v>0</v>
      </c>
      <c r="M5" s="49">
        <f t="shared" ref="M5:M58" si="3">SUM(H5,J5,L5)</f>
        <v>0</v>
      </c>
      <c r="N5" s="36"/>
      <c r="O5" s="36"/>
      <c r="P5" s="41"/>
      <c r="Q5" s="42"/>
      <c r="R5" s="41"/>
      <c r="S5" s="42"/>
      <c r="T5" s="42"/>
      <c r="U5" s="37">
        <v>0</v>
      </c>
      <c r="V5" s="37">
        <v>0</v>
      </c>
      <c r="W5" s="36">
        <f t="shared" ref="W5:W58" si="4">(U5*24)+V5</f>
        <v>0</v>
      </c>
    </row>
    <row r="6" spans="1:23" ht="30" customHeight="1" x14ac:dyDescent="0.25">
      <c r="A6" s="32">
        <v>3</v>
      </c>
      <c r="B6" s="6" t="s">
        <v>26</v>
      </c>
      <c r="C6" s="6" t="s">
        <v>27</v>
      </c>
      <c r="D6" s="1" t="s">
        <v>30</v>
      </c>
      <c r="E6" s="8" t="s">
        <v>32</v>
      </c>
      <c r="F6" s="44">
        <v>1000</v>
      </c>
      <c r="G6" s="46"/>
      <c r="H6" s="44">
        <f t="shared" si="0"/>
        <v>0</v>
      </c>
      <c r="I6" s="36"/>
      <c r="J6" s="47">
        <f t="shared" si="1"/>
        <v>0</v>
      </c>
      <c r="K6" s="48"/>
      <c r="L6" s="49">
        <f t="shared" si="2"/>
        <v>0</v>
      </c>
      <c r="M6" s="49">
        <f t="shared" si="3"/>
        <v>0</v>
      </c>
      <c r="N6" s="36"/>
      <c r="O6" s="36"/>
      <c r="P6" s="41"/>
      <c r="Q6" s="42"/>
      <c r="R6" s="41"/>
      <c r="S6" s="42"/>
      <c r="T6" s="42"/>
      <c r="U6" s="37">
        <v>0</v>
      </c>
      <c r="V6" s="37">
        <v>0</v>
      </c>
      <c r="W6" s="36">
        <f t="shared" si="4"/>
        <v>0</v>
      </c>
    </row>
    <row r="7" spans="1:23" ht="30" customHeight="1" x14ac:dyDescent="0.25">
      <c r="A7" s="32">
        <v>4</v>
      </c>
      <c r="B7" s="6" t="s">
        <v>26</v>
      </c>
      <c r="C7" s="6" t="s">
        <v>27</v>
      </c>
      <c r="D7" s="1" t="s">
        <v>30</v>
      </c>
      <c r="E7" s="8" t="s">
        <v>33</v>
      </c>
      <c r="F7" s="44">
        <v>1000</v>
      </c>
      <c r="G7" s="46"/>
      <c r="H7" s="44">
        <f t="shared" si="0"/>
        <v>0</v>
      </c>
      <c r="I7" s="36"/>
      <c r="J7" s="47">
        <f t="shared" si="1"/>
        <v>0</v>
      </c>
      <c r="K7" s="48"/>
      <c r="L7" s="49">
        <f t="shared" si="2"/>
        <v>0</v>
      </c>
      <c r="M7" s="49">
        <f t="shared" si="3"/>
        <v>0</v>
      </c>
      <c r="N7" s="36"/>
      <c r="O7" s="36"/>
      <c r="P7" s="41"/>
      <c r="Q7" s="42"/>
      <c r="R7" s="41"/>
      <c r="S7" s="42"/>
      <c r="T7" s="42"/>
      <c r="U7" s="37">
        <v>0</v>
      </c>
      <c r="V7" s="37">
        <v>0</v>
      </c>
      <c r="W7" s="36">
        <f t="shared" si="4"/>
        <v>0</v>
      </c>
    </row>
    <row r="8" spans="1:23" ht="30" customHeight="1" x14ac:dyDescent="0.25">
      <c r="A8" s="32">
        <v>5</v>
      </c>
      <c r="B8" s="6" t="s">
        <v>26</v>
      </c>
      <c r="C8" s="6" t="s">
        <v>27</v>
      </c>
      <c r="D8" s="1" t="s">
        <v>30</v>
      </c>
      <c r="E8" s="8" t="s">
        <v>34</v>
      </c>
      <c r="F8" s="44">
        <v>1000</v>
      </c>
      <c r="G8" s="46"/>
      <c r="H8" s="44">
        <f t="shared" si="0"/>
        <v>0</v>
      </c>
      <c r="I8" s="36"/>
      <c r="J8" s="47">
        <f t="shared" si="1"/>
        <v>0</v>
      </c>
      <c r="K8" s="48"/>
      <c r="L8" s="49">
        <f t="shared" si="2"/>
        <v>0</v>
      </c>
      <c r="M8" s="49">
        <f t="shared" si="3"/>
        <v>0</v>
      </c>
      <c r="N8" s="36"/>
      <c r="O8" s="36"/>
      <c r="P8" s="41"/>
      <c r="Q8" s="42"/>
      <c r="R8" s="41"/>
      <c r="S8" s="42"/>
      <c r="T8" s="42"/>
      <c r="U8" s="37">
        <v>0</v>
      </c>
      <c r="V8" s="37">
        <v>0</v>
      </c>
      <c r="W8" s="36">
        <f t="shared" si="4"/>
        <v>0</v>
      </c>
    </row>
    <row r="9" spans="1:23" ht="30" customHeight="1" x14ac:dyDescent="0.25">
      <c r="A9" s="32">
        <v>6</v>
      </c>
      <c r="B9" s="6" t="s">
        <v>26</v>
      </c>
      <c r="C9" s="6" t="s">
        <v>27</v>
      </c>
      <c r="D9" s="1" t="s">
        <v>30</v>
      </c>
      <c r="E9" s="8" t="s">
        <v>35</v>
      </c>
      <c r="F9" s="44">
        <v>1000</v>
      </c>
      <c r="G9" s="46"/>
      <c r="H9" s="44">
        <f t="shared" si="0"/>
        <v>0</v>
      </c>
      <c r="I9" s="36"/>
      <c r="J9" s="47">
        <f t="shared" si="1"/>
        <v>0</v>
      </c>
      <c r="K9" s="48"/>
      <c r="L9" s="49">
        <f t="shared" si="2"/>
        <v>0</v>
      </c>
      <c r="M9" s="49">
        <f t="shared" si="3"/>
        <v>0</v>
      </c>
      <c r="N9" s="36"/>
      <c r="O9" s="36"/>
      <c r="P9" s="41"/>
      <c r="Q9" s="42"/>
      <c r="R9" s="41"/>
      <c r="S9" s="42"/>
      <c r="T9" s="42"/>
      <c r="U9" s="37">
        <v>0</v>
      </c>
      <c r="V9" s="37">
        <v>0</v>
      </c>
      <c r="W9" s="36">
        <f t="shared" si="4"/>
        <v>0</v>
      </c>
    </row>
    <row r="10" spans="1:23" ht="30" customHeight="1" x14ac:dyDescent="0.25">
      <c r="A10" s="32">
        <v>7</v>
      </c>
      <c r="B10" s="6" t="s">
        <v>26</v>
      </c>
      <c r="C10" s="6" t="s">
        <v>27</v>
      </c>
      <c r="D10" s="1" t="s">
        <v>30</v>
      </c>
      <c r="E10" s="8" t="s">
        <v>36</v>
      </c>
      <c r="F10" s="44">
        <v>1000</v>
      </c>
      <c r="G10" s="46"/>
      <c r="H10" s="44">
        <f t="shared" si="0"/>
        <v>0</v>
      </c>
      <c r="I10" s="36"/>
      <c r="J10" s="47">
        <f t="shared" si="1"/>
        <v>0</v>
      </c>
      <c r="K10" s="48"/>
      <c r="L10" s="49">
        <f t="shared" si="2"/>
        <v>0</v>
      </c>
      <c r="M10" s="49">
        <f t="shared" si="3"/>
        <v>0</v>
      </c>
      <c r="N10" s="36"/>
      <c r="O10" s="36"/>
      <c r="P10" s="41"/>
      <c r="Q10" s="42"/>
      <c r="R10" s="41"/>
      <c r="S10" s="42"/>
      <c r="T10" s="42"/>
      <c r="U10" s="37">
        <v>0</v>
      </c>
      <c r="V10" s="37">
        <v>0</v>
      </c>
      <c r="W10" s="36">
        <f t="shared" si="4"/>
        <v>0</v>
      </c>
    </row>
    <row r="11" spans="1:23" ht="30" customHeight="1" x14ac:dyDescent="0.25">
      <c r="A11" s="32">
        <v>8</v>
      </c>
      <c r="B11" s="6" t="s">
        <v>26</v>
      </c>
      <c r="C11" s="6" t="s">
        <v>27</v>
      </c>
      <c r="D11" s="1" t="s">
        <v>30</v>
      </c>
      <c r="E11" s="8" t="s">
        <v>58</v>
      </c>
      <c r="F11" s="44">
        <v>2000</v>
      </c>
      <c r="G11" s="46"/>
      <c r="H11" s="44">
        <f t="shared" si="0"/>
        <v>0</v>
      </c>
      <c r="I11" s="36"/>
      <c r="J11" s="47">
        <f t="shared" si="1"/>
        <v>0</v>
      </c>
      <c r="K11" s="48"/>
      <c r="L11" s="49">
        <f t="shared" si="2"/>
        <v>0</v>
      </c>
      <c r="M11" s="49">
        <f t="shared" si="3"/>
        <v>0</v>
      </c>
      <c r="N11" s="36"/>
      <c r="O11" s="36"/>
      <c r="P11" s="41"/>
      <c r="Q11" s="42"/>
      <c r="R11" s="41"/>
      <c r="S11" s="42"/>
      <c r="T11" s="42"/>
      <c r="U11" s="37">
        <v>0</v>
      </c>
      <c r="V11" s="37">
        <v>0</v>
      </c>
      <c r="W11" s="36">
        <f t="shared" si="4"/>
        <v>0</v>
      </c>
    </row>
    <row r="12" spans="1:23" ht="30" customHeight="1" x14ac:dyDescent="0.25">
      <c r="A12" s="32">
        <v>9</v>
      </c>
      <c r="B12" s="6" t="s">
        <v>26</v>
      </c>
      <c r="C12" s="6" t="s">
        <v>27</v>
      </c>
      <c r="D12" s="1" t="s">
        <v>37</v>
      </c>
      <c r="E12" s="8" t="s">
        <v>38</v>
      </c>
      <c r="F12" s="44">
        <v>1000</v>
      </c>
      <c r="G12" s="46"/>
      <c r="H12" s="44">
        <f t="shared" si="0"/>
        <v>0</v>
      </c>
      <c r="I12" s="36"/>
      <c r="J12" s="47">
        <f t="shared" si="1"/>
        <v>0</v>
      </c>
      <c r="K12" s="48"/>
      <c r="L12" s="49">
        <f t="shared" si="2"/>
        <v>0</v>
      </c>
      <c r="M12" s="49">
        <f t="shared" si="3"/>
        <v>0</v>
      </c>
      <c r="N12" s="36"/>
      <c r="O12" s="36"/>
      <c r="P12" s="41"/>
      <c r="Q12" s="42"/>
      <c r="R12" s="41"/>
      <c r="S12" s="42"/>
      <c r="T12" s="42"/>
      <c r="U12" s="37">
        <v>0</v>
      </c>
      <c r="V12" s="37">
        <v>0</v>
      </c>
      <c r="W12" s="36">
        <f t="shared" si="4"/>
        <v>0</v>
      </c>
    </row>
    <row r="13" spans="1:23" ht="30" customHeight="1" x14ac:dyDescent="0.25">
      <c r="A13" s="32">
        <v>10</v>
      </c>
      <c r="B13" s="6" t="s">
        <v>26</v>
      </c>
      <c r="C13" s="6" t="s">
        <v>27</v>
      </c>
      <c r="D13" s="1" t="s">
        <v>37</v>
      </c>
      <c r="E13" s="8" t="s">
        <v>39</v>
      </c>
      <c r="F13" s="44">
        <v>1000</v>
      </c>
      <c r="G13" s="46"/>
      <c r="H13" s="44">
        <f t="shared" si="0"/>
        <v>0</v>
      </c>
      <c r="I13" s="36"/>
      <c r="J13" s="47">
        <f t="shared" si="1"/>
        <v>0</v>
      </c>
      <c r="K13" s="48"/>
      <c r="L13" s="49">
        <f t="shared" si="2"/>
        <v>0</v>
      </c>
      <c r="M13" s="49">
        <f t="shared" si="3"/>
        <v>0</v>
      </c>
      <c r="N13" s="36"/>
      <c r="O13" s="36"/>
      <c r="P13" s="41"/>
      <c r="Q13" s="42"/>
      <c r="R13" s="41"/>
      <c r="S13" s="42"/>
      <c r="T13" s="42"/>
      <c r="U13" s="37">
        <v>0</v>
      </c>
      <c r="V13" s="37">
        <v>0</v>
      </c>
      <c r="W13" s="36">
        <f t="shared" si="4"/>
        <v>0</v>
      </c>
    </row>
    <row r="14" spans="1:23" ht="30" customHeight="1" x14ac:dyDescent="0.25">
      <c r="A14" s="32">
        <v>11</v>
      </c>
      <c r="B14" s="6" t="s">
        <v>26</v>
      </c>
      <c r="C14" s="6" t="s">
        <v>27</v>
      </c>
      <c r="D14" s="1" t="s">
        <v>37</v>
      </c>
      <c r="E14" s="8" t="s">
        <v>40</v>
      </c>
      <c r="F14" s="44">
        <v>1000</v>
      </c>
      <c r="G14" s="46"/>
      <c r="H14" s="44">
        <f t="shared" si="0"/>
        <v>0</v>
      </c>
      <c r="I14" s="36"/>
      <c r="J14" s="47">
        <f t="shared" si="1"/>
        <v>0</v>
      </c>
      <c r="K14" s="48"/>
      <c r="L14" s="49">
        <f t="shared" si="2"/>
        <v>0</v>
      </c>
      <c r="M14" s="49">
        <f t="shared" si="3"/>
        <v>0</v>
      </c>
      <c r="N14" s="36"/>
      <c r="O14" s="36"/>
      <c r="P14" s="41"/>
      <c r="Q14" s="42"/>
      <c r="R14" s="41"/>
      <c r="S14" s="42"/>
      <c r="T14" s="42"/>
      <c r="U14" s="37">
        <v>0</v>
      </c>
      <c r="V14" s="37">
        <v>0</v>
      </c>
      <c r="W14" s="36">
        <f t="shared" si="4"/>
        <v>0</v>
      </c>
    </row>
    <row r="15" spans="1:23" ht="30" customHeight="1" x14ac:dyDescent="0.25">
      <c r="A15" s="32">
        <v>12</v>
      </c>
      <c r="B15" s="6" t="s">
        <v>26</v>
      </c>
      <c r="C15" s="6" t="s">
        <v>27</v>
      </c>
      <c r="D15" s="1" t="s">
        <v>41</v>
      </c>
      <c r="E15" s="8" t="s">
        <v>42</v>
      </c>
      <c r="F15" s="44">
        <v>1000</v>
      </c>
      <c r="G15" s="46"/>
      <c r="H15" s="44">
        <f t="shared" si="0"/>
        <v>0</v>
      </c>
      <c r="I15" s="36"/>
      <c r="J15" s="47">
        <f t="shared" si="1"/>
        <v>0</v>
      </c>
      <c r="K15" s="48"/>
      <c r="L15" s="49">
        <f t="shared" si="2"/>
        <v>0</v>
      </c>
      <c r="M15" s="49">
        <f t="shared" si="3"/>
        <v>0</v>
      </c>
      <c r="N15" s="36"/>
      <c r="O15" s="36"/>
      <c r="P15" s="41"/>
      <c r="Q15" s="42"/>
      <c r="R15" s="41"/>
      <c r="S15" s="42"/>
      <c r="T15" s="42"/>
      <c r="U15" s="37">
        <v>0</v>
      </c>
      <c r="V15" s="37">
        <v>0</v>
      </c>
      <c r="W15" s="36">
        <f t="shared" si="4"/>
        <v>0</v>
      </c>
    </row>
    <row r="16" spans="1:23" ht="30" customHeight="1" x14ac:dyDescent="0.25">
      <c r="A16" s="32">
        <v>13</v>
      </c>
      <c r="B16" s="6" t="s">
        <v>26</v>
      </c>
      <c r="C16" s="6" t="s">
        <v>27</v>
      </c>
      <c r="D16" s="1" t="s">
        <v>41</v>
      </c>
      <c r="E16" s="8" t="s">
        <v>43</v>
      </c>
      <c r="F16" s="44">
        <v>1000</v>
      </c>
      <c r="G16" s="46"/>
      <c r="H16" s="44">
        <f t="shared" si="0"/>
        <v>0</v>
      </c>
      <c r="I16" s="36"/>
      <c r="J16" s="47">
        <f t="shared" si="1"/>
        <v>0</v>
      </c>
      <c r="K16" s="48"/>
      <c r="L16" s="49">
        <f t="shared" si="2"/>
        <v>0</v>
      </c>
      <c r="M16" s="49">
        <f t="shared" si="3"/>
        <v>0</v>
      </c>
      <c r="N16" s="36"/>
      <c r="O16" s="36"/>
      <c r="P16" s="41"/>
      <c r="Q16" s="42"/>
      <c r="R16" s="41"/>
      <c r="S16" s="42"/>
      <c r="T16" s="42"/>
      <c r="U16" s="37">
        <v>0</v>
      </c>
      <c r="V16" s="37">
        <v>0</v>
      </c>
      <c r="W16" s="36">
        <f t="shared" si="4"/>
        <v>0</v>
      </c>
    </row>
    <row r="17" spans="1:23" ht="30" customHeight="1" x14ac:dyDescent="0.25">
      <c r="A17" s="32">
        <v>14</v>
      </c>
      <c r="B17" s="6" t="s">
        <v>26</v>
      </c>
      <c r="C17" s="6" t="s">
        <v>27</v>
      </c>
      <c r="D17" s="1" t="s">
        <v>41</v>
      </c>
      <c r="E17" s="8" t="s">
        <v>44</v>
      </c>
      <c r="F17" s="44">
        <v>1000</v>
      </c>
      <c r="G17" s="46"/>
      <c r="H17" s="44">
        <f t="shared" si="0"/>
        <v>0</v>
      </c>
      <c r="I17" s="36"/>
      <c r="J17" s="47">
        <f t="shared" si="1"/>
        <v>0</v>
      </c>
      <c r="K17" s="48"/>
      <c r="L17" s="49">
        <f t="shared" si="2"/>
        <v>0</v>
      </c>
      <c r="M17" s="49">
        <f t="shared" si="3"/>
        <v>0</v>
      </c>
      <c r="N17" s="36"/>
      <c r="O17" s="36"/>
      <c r="P17" s="41"/>
      <c r="Q17" s="42"/>
      <c r="R17" s="41"/>
      <c r="S17" s="42"/>
      <c r="T17" s="42"/>
      <c r="U17" s="37">
        <v>0</v>
      </c>
      <c r="V17" s="37">
        <v>0</v>
      </c>
      <c r="W17" s="36">
        <f t="shared" si="4"/>
        <v>0</v>
      </c>
    </row>
    <row r="18" spans="1:23" ht="30" customHeight="1" x14ac:dyDescent="0.25">
      <c r="A18" s="32">
        <v>15</v>
      </c>
      <c r="B18" s="6" t="s">
        <v>26</v>
      </c>
      <c r="C18" s="6" t="s">
        <v>27</v>
      </c>
      <c r="D18" s="1" t="s">
        <v>41</v>
      </c>
      <c r="E18" s="8" t="s">
        <v>45</v>
      </c>
      <c r="F18" s="44">
        <v>1000</v>
      </c>
      <c r="G18" s="46"/>
      <c r="H18" s="44">
        <f t="shared" si="0"/>
        <v>0</v>
      </c>
      <c r="I18" s="36"/>
      <c r="J18" s="47">
        <f t="shared" si="1"/>
        <v>0</v>
      </c>
      <c r="K18" s="48"/>
      <c r="L18" s="49">
        <f t="shared" si="2"/>
        <v>0</v>
      </c>
      <c r="M18" s="49">
        <f t="shared" si="3"/>
        <v>0</v>
      </c>
      <c r="N18" s="36"/>
      <c r="O18" s="36"/>
      <c r="P18" s="41"/>
      <c r="Q18" s="42"/>
      <c r="R18" s="41"/>
      <c r="S18" s="42"/>
      <c r="T18" s="42"/>
      <c r="U18" s="37">
        <v>0</v>
      </c>
      <c r="V18" s="37">
        <v>0</v>
      </c>
      <c r="W18" s="36">
        <f t="shared" si="4"/>
        <v>0</v>
      </c>
    </row>
    <row r="19" spans="1:23" ht="30" customHeight="1" x14ac:dyDescent="0.25">
      <c r="A19" s="32">
        <v>16</v>
      </c>
      <c r="B19" s="6" t="s">
        <v>26</v>
      </c>
      <c r="C19" s="6" t="s">
        <v>27</v>
      </c>
      <c r="D19" s="1" t="s">
        <v>41</v>
      </c>
      <c r="E19" s="8" t="s">
        <v>46</v>
      </c>
      <c r="F19" s="44">
        <v>1000</v>
      </c>
      <c r="G19" s="46"/>
      <c r="H19" s="44">
        <f t="shared" si="0"/>
        <v>0</v>
      </c>
      <c r="I19" s="36"/>
      <c r="J19" s="47">
        <f t="shared" si="1"/>
        <v>0</v>
      </c>
      <c r="K19" s="48"/>
      <c r="L19" s="49">
        <f t="shared" si="2"/>
        <v>0</v>
      </c>
      <c r="M19" s="49">
        <f t="shared" si="3"/>
        <v>0</v>
      </c>
      <c r="N19" s="36"/>
      <c r="O19" s="36"/>
      <c r="P19" s="41"/>
      <c r="Q19" s="42"/>
      <c r="R19" s="41"/>
      <c r="S19" s="42"/>
      <c r="T19" s="42"/>
      <c r="U19" s="37">
        <v>0</v>
      </c>
      <c r="V19" s="37">
        <v>0</v>
      </c>
      <c r="W19" s="36">
        <f t="shared" si="4"/>
        <v>0</v>
      </c>
    </row>
    <row r="20" spans="1:23" ht="30" customHeight="1" x14ac:dyDescent="0.25">
      <c r="A20" s="32">
        <v>17</v>
      </c>
      <c r="B20" s="6" t="s">
        <v>26</v>
      </c>
      <c r="C20" s="6" t="s">
        <v>27</v>
      </c>
      <c r="D20" s="1" t="s">
        <v>47</v>
      </c>
      <c r="E20" s="8" t="s">
        <v>48</v>
      </c>
      <c r="F20" s="44">
        <v>1000</v>
      </c>
      <c r="G20" s="46"/>
      <c r="H20" s="44">
        <f t="shared" si="0"/>
        <v>0</v>
      </c>
      <c r="I20" s="36"/>
      <c r="J20" s="47">
        <f t="shared" si="1"/>
        <v>0</v>
      </c>
      <c r="K20" s="48"/>
      <c r="L20" s="49">
        <f t="shared" si="2"/>
        <v>0</v>
      </c>
      <c r="M20" s="49">
        <f t="shared" si="3"/>
        <v>0</v>
      </c>
      <c r="N20" s="36"/>
      <c r="O20" s="36"/>
      <c r="P20" s="41"/>
      <c r="Q20" s="42"/>
      <c r="R20" s="41"/>
      <c r="S20" s="42"/>
      <c r="T20" s="42"/>
      <c r="U20" s="37">
        <v>0</v>
      </c>
      <c r="V20" s="37">
        <v>0</v>
      </c>
      <c r="W20" s="36">
        <f t="shared" si="4"/>
        <v>0</v>
      </c>
    </row>
    <row r="21" spans="1:23" ht="30" customHeight="1" x14ac:dyDescent="0.25">
      <c r="A21" s="32">
        <v>18</v>
      </c>
      <c r="B21" s="6" t="s">
        <v>26</v>
      </c>
      <c r="C21" s="6" t="s">
        <v>27</v>
      </c>
      <c r="D21" s="1" t="s">
        <v>47</v>
      </c>
      <c r="E21" s="8" t="s">
        <v>49</v>
      </c>
      <c r="F21" s="44">
        <v>1000</v>
      </c>
      <c r="G21" s="46"/>
      <c r="H21" s="44">
        <f t="shared" si="0"/>
        <v>0</v>
      </c>
      <c r="I21" s="36"/>
      <c r="J21" s="47">
        <f t="shared" si="1"/>
        <v>0</v>
      </c>
      <c r="K21" s="48"/>
      <c r="L21" s="49">
        <f t="shared" si="2"/>
        <v>0</v>
      </c>
      <c r="M21" s="49">
        <f t="shared" si="3"/>
        <v>0</v>
      </c>
      <c r="N21" s="36"/>
      <c r="O21" s="36"/>
      <c r="P21" s="41"/>
      <c r="Q21" s="42"/>
      <c r="R21" s="41"/>
      <c r="S21" s="42"/>
      <c r="T21" s="42"/>
      <c r="U21" s="37">
        <v>0</v>
      </c>
      <c r="V21" s="37">
        <v>0</v>
      </c>
      <c r="W21" s="36">
        <f t="shared" si="4"/>
        <v>0</v>
      </c>
    </row>
    <row r="22" spans="1:23" ht="30" customHeight="1" x14ac:dyDescent="0.25">
      <c r="A22" s="32">
        <v>19</v>
      </c>
      <c r="B22" s="6" t="s">
        <v>26</v>
      </c>
      <c r="C22" s="6" t="s">
        <v>27</v>
      </c>
      <c r="D22" s="1" t="s">
        <v>47</v>
      </c>
      <c r="E22" s="8" t="s">
        <v>50</v>
      </c>
      <c r="F22" s="44">
        <v>1000</v>
      </c>
      <c r="G22" s="46"/>
      <c r="H22" s="44">
        <f t="shared" si="0"/>
        <v>0</v>
      </c>
      <c r="I22" s="36"/>
      <c r="J22" s="47">
        <f t="shared" si="1"/>
        <v>0</v>
      </c>
      <c r="K22" s="48"/>
      <c r="L22" s="49">
        <f t="shared" si="2"/>
        <v>0</v>
      </c>
      <c r="M22" s="49">
        <f t="shared" si="3"/>
        <v>0</v>
      </c>
      <c r="N22" s="36"/>
      <c r="O22" s="36"/>
      <c r="P22" s="41"/>
      <c r="Q22" s="42"/>
      <c r="R22" s="41"/>
      <c r="S22" s="42"/>
      <c r="T22" s="42"/>
      <c r="U22" s="37">
        <v>0</v>
      </c>
      <c r="V22" s="37">
        <v>0</v>
      </c>
      <c r="W22" s="36">
        <f t="shared" si="4"/>
        <v>0</v>
      </c>
    </row>
    <row r="23" spans="1:23" ht="30" customHeight="1" x14ac:dyDescent="0.25">
      <c r="A23" s="32">
        <v>20</v>
      </c>
      <c r="B23" s="6" t="s">
        <v>26</v>
      </c>
      <c r="C23" s="6" t="s">
        <v>27</v>
      </c>
      <c r="D23" s="1" t="s">
        <v>47</v>
      </c>
      <c r="E23" s="8" t="s">
        <v>51</v>
      </c>
      <c r="F23" s="44">
        <v>1000</v>
      </c>
      <c r="G23" s="46"/>
      <c r="H23" s="44">
        <f t="shared" si="0"/>
        <v>0</v>
      </c>
      <c r="I23" s="36"/>
      <c r="J23" s="47">
        <f t="shared" si="1"/>
        <v>0</v>
      </c>
      <c r="K23" s="48"/>
      <c r="L23" s="49">
        <f t="shared" si="2"/>
        <v>0</v>
      </c>
      <c r="M23" s="49">
        <f t="shared" si="3"/>
        <v>0</v>
      </c>
      <c r="N23" s="36"/>
      <c r="O23" s="36"/>
      <c r="P23" s="41"/>
      <c r="Q23" s="42"/>
      <c r="R23" s="41"/>
      <c r="S23" s="42"/>
      <c r="T23" s="42"/>
      <c r="U23" s="37">
        <v>0</v>
      </c>
      <c r="V23" s="37">
        <v>0</v>
      </c>
      <c r="W23" s="36">
        <f t="shared" si="4"/>
        <v>0</v>
      </c>
    </row>
    <row r="24" spans="1:23" ht="30" customHeight="1" x14ac:dyDescent="0.25">
      <c r="A24" s="32">
        <v>21</v>
      </c>
      <c r="B24" s="6" t="s">
        <v>26</v>
      </c>
      <c r="C24" s="6" t="s">
        <v>27</v>
      </c>
      <c r="D24" s="1" t="s">
        <v>52</v>
      </c>
      <c r="E24" s="8" t="s">
        <v>53</v>
      </c>
      <c r="F24" s="44">
        <v>1000</v>
      </c>
      <c r="G24" s="46"/>
      <c r="H24" s="44">
        <f t="shared" si="0"/>
        <v>0</v>
      </c>
      <c r="I24" s="36"/>
      <c r="J24" s="47">
        <f t="shared" si="1"/>
        <v>0</v>
      </c>
      <c r="K24" s="48"/>
      <c r="L24" s="49">
        <f t="shared" si="2"/>
        <v>0</v>
      </c>
      <c r="M24" s="49">
        <f t="shared" si="3"/>
        <v>0</v>
      </c>
      <c r="N24" s="36"/>
      <c r="O24" s="36"/>
      <c r="P24" s="41"/>
      <c r="Q24" s="42"/>
      <c r="R24" s="41"/>
      <c r="S24" s="42"/>
      <c r="T24" s="42"/>
      <c r="U24" s="37">
        <v>0</v>
      </c>
      <c r="V24" s="37">
        <v>0</v>
      </c>
      <c r="W24" s="36">
        <f t="shared" si="4"/>
        <v>0</v>
      </c>
    </row>
    <row r="25" spans="1:23" ht="30" customHeight="1" x14ac:dyDescent="0.25">
      <c r="A25" s="32">
        <v>22</v>
      </c>
      <c r="B25" s="6" t="s">
        <v>26</v>
      </c>
      <c r="C25" s="6" t="s">
        <v>27</v>
      </c>
      <c r="D25" s="1" t="s">
        <v>52</v>
      </c>
      <c r="E25" s="8" t="s">
        <v>54</v>
      </c>
      <c r="F25" s="44">
        <v>1000</v>
      </c>
      <c r="G25" s="46"/>
      <c r="H25" s="44">
        <f t="shared" si="0"/>
        <v>0</v>
      </c>
      <c r="I25" s="36"/>
      <c r="J25" s="47">
        <f t="shared" si="1"/>
        <v>0</v>
      </c>
      <c r="K25" s="48"/>
      <c r="L25" s="49">
        <f t="shared" si="2"/>
        <v>0</v>
      </c>
      <c r="M25" s="49">
        <f t="shared" si="3"/>
        <v>0</v>
      </c>
      <c r="N25" s="36"/>
      <c r="O25" s="36"/>
      <c r="P25" s="41"/>
      <c r="Q25" s="42"/>
      <c r="R25" s="41"/>
      <c r="S25" s="42"/>
      <c r="T25" s="42"/>
      <c r="U25" s="37">
        <v>0</v>
      </c>
      <c r="V25" s="37">
        <v>0</v>
      </c>
      <c r="W25" s="36">
        <f t="shared" si="4"/>
        <v>0</v>
      </c>
    </row>
    <row r="26" spans="1:23" ht="30" customHeight="1" x14ac:dyDescent="0.25">
      <c r="A26" s="32">
        <v>23</v>
      </c>
      <c r="B26" s="6" t="s">
        <v>26</v>
      </c>
      <c r="C26" s="6" t="s">
        <v>27</v>
      </c>
      <c r="D26" s="1" t="s">
        <v>52</v>
      </c>
      <c r="E26" s="8" t="s">
        <v>55</v>
      </c>
      <c r="F26" s="44">
        <v>1000</v>
      </c>
      <c r="G26" s="46"/>
      <c r="H26" s="44">
        <f t="shared" si="0"/>
        <v>0</v>
      </c>
      <c r="I26" s="36"/>
      <c r="J26" s="47">
        <f t="shared" si="1"/>
        <v>0</v>
      </c>
      <c r="K26" s="48"/>
      <c r="L26" s="49">
        <f t="shared" si="2"/>
        <v>0</v>
      </c>
      <c r="M26" s="49">
        <f t="shared" si="3"/>
        <v>0</v>
      </c>
      <c r="N26" s="36"/>
      <c r="O26" s="36"/>
      <c r="P26" s="41"/>
      <c r="Q26" s="42"/>
      <c r="R26" s="41"/>
      <c r="S26" s="42"/>
      <c r="T26" s="42"/>
      <c r="U26" s="37">
        <v>0</v>
      </c>
      <c r="V26" s="37">
        <v>0</v>
      </c>
      <c r="W26" s="36">
        <f t="shared" si="4"/>
        <v>0</v>
      </c>
    </row>
    <row r="27" spans="1:23" ht="30" customHeight="1" x14ac:dyDescent="0.25">
      <c r="A27" s="32">
        <v>24</v>
      </c>
      <c r="B27" s="6" t="s">
        <v>26</v>
      </c>
      <c r="C27" s="6" t="s">
        <v>27</v>
      </c>
      <c r="D27" s="1" t="s">
        <v>52</v>
      </c>
      <c r="E27" s="8" t="s">
        <v>56</v>
      </c>
      <c r="F27" s="44">
        <v>1000</v>
      </c>
      <c r="G27" s="46"/>
      <c r="H27" s="44">
        <f t="shared" si="0"/>
        <v>0</v>
      </c>
      <c r="I27" s="36"/>
      <c r="J27" s="47">
        <f t="shared" si="1"/>
        <v>0</v>
      </c>
      <c r="K27" s="48"/>
      <c r="L27" s="49">
        <f t="shared" si="2"/>
        <v>0</v>
      </c>
      <c r="M27" s="49">
        <f t="shared" si="3"/>
        <v>0</v>
      </c>
      <c r="N27" s="36"/>
      <c r="O27" s="36"/>
      <c r="P27" s="41"/>
      <c r="Q27" s="42"/>
      <c r="R27" s="41"/>
      <c r="S27" s="42"/>
      <c r="T27" s="42"/>
      <c r="U27" s="37">
        <v>0</v>
      </c>
      <c r="V27" s="37">
        <v>0</v>
      </c>
      <c r="W27" s="36">
        <f t="shared" si="4"/>
        <v>0</v>
      </c>
    </row>
    <row r="28" spans="1:23" ht="30" customHeight="1" x14ac:dyDescent="0.25">
      <c r="A28" s="32">
        <v>25</v>
      </c>
      <c r="B28" s="6" t="s">
        <v>26</v>
      </c>
      <c r="C28" s="6" t="s">
        <v>27</v>
      </c>
      <c r="D28" s="1" t="s">
        <v>52</v>
      </c>
      <c r="E28" s="8" t="s">
        <v>57</v>
      </c>
      <c r="F28" s="44">
        <v>1000</v>
      </c>
      <c r="G28" s="46"/>
      <c r="H28" s="44">
        <f t="shared" si="0"/>
        <v>0</v>
      </c>
      <c r="I28" s="36"/>
      <c r="J28" s="47">
        <f t="shared" si="1"/>
        <v>0</v>
      </c>
      <c r="K28" s="48"/>
      <c r="L28" s="49">
        <f t="shared" si="2"/>
        <v>0</v>
      </c>
      <c r="M28" s="49">
        <f t="shared" si="3"/>
        <v>0</v>
      </c>
      <c r="N28" s="36"/>
      <c r="O28" s="36"/>
      <c r="P28" s="41"/>
      <c r="Q28" s="42"/>
      <c r="R28" s="41"/>
      <c r="S28" s="42"/>
      <c r="T28" s="42"/>
      <c r="U28" s="37">
        <v>0</v>
      </c>
      <c r="V28" s="37">
        <v>0</v>
      </c>
      <c r="W28" s="36">
        <f t="shared" si="4"/>
        <v>0</v>
      </c>
    </row>
    <row r="29" spans="1:23" ht="30" customHeight="1" x14ac:dyDescent="0.25">
      <c r="A29" s="32">
        <v>26</v>
      </c>
      <c r="B29" s="6" t="s">
        <v>26</v>
      </c>
      <c r="C29" s="6" t="s">
        <v>27</v>
      </c>
      <c r="D29" s="1" t="s">
        <v>52</v>
      </c>
      <c r="E29" s="8" t="s">
        <v>58</v>
      </c>
      <c r="F29" s="44">
        <v>2000</v>
      </c>
      <c r="G29" s="46"/>
      <c r="H29" s="44">
        <f t="shared" si="0"/>
        <v>0</v>
      </c>
      <c r="I29" s="36"/>
      <c r="J29" s="47">
        <f t="shared" si="1"/>
        <v>0</v>
      </c>
      <c r="K29" s="48"/>
      <c r="L29" s="49">
        <f t="shared" si="2"/>
        <v>0</v>
      </c>
      <c r="M29" s="49">
        <f t="shared" si="3"/>
        <v>0</v>
      </c>
      <c r="N29" s="36"/>
      <c r="O29" s="36"/>
      <c r="P29" s="41"/>
      <c r="Q29" s="42"/>
      <c r="R29" s="41"/>
      <c r="S29" s="42"/>
      <c r="T29" s="42"/>
      <c r="U29" s="37">
        <v>0</v>
      </c>
      <c r="V29" s="37">
        <v>0</v>
      </c>
      <c r="W29" s="36">
        <f t="shared" si="4"/>
        <v>0</v>
      </c>
    </row>
    <row r="30" spans="1:23" ht="30" customHeight="1" x14ac:dyDescent="0.25">
      <c r="A30" s="32">
        <v>27</v>
      </c>
      <c r="B30" s="6" t="s">
        <v>26</v>
      </c>
      <c r="C30" s="6" t="s">
        <v>27</v>
      </c>
      <c r="D30" s="1" t="s">
        <v>52</v>
      </c>
      <c r="E30" s="8" t="s">
        <v>59</v>
      </c>
      <c r="F30" s="44">
        <v>1000</v>
      </c>
      <c r="G30" s="46"/>
      <c r="H30" s="44">
        <f t="shared" si="0"/>
        <v>0</v>
      </c>
      <c r="I30" s="36"/>
      <c r="J30" s="47">
        <f t="shared" si="1"/>
        <v>0</v>
      </c>
      <c r="K30" s="48"/>
      <c r="L30" s="49">
        <f t="shared" si="2"/>
        <v>0</v>
      </c>
      <c r="M30" s="49">
        <f t="shared" si="3"/>
        <v>0</v>
      </c>
      <c r="N30" s="36"/>
      <c r="O30" s="36"/>
      <c r="P30" s="41"/>
      <c r="Q30" s="42"/>
      <c r="R30" s="41"/>
      <c r="S30" s="42"/>
      <c r="T30" s="42"/>
      <c r="U30" s="37">
        <v>0</v>
      </c>
      <c r="V30" s="37">
        <v>0</v>
      </c>
      <c r="W30" s="36">
        <f t="shared" si="4"/>
        <v>0</v>
      </c>
    </row>
    <row r="31" spans="1:23" ht="30" customHeight="1" x14ac:dyDescent="0.25">
      <c r="A31" s="32">
        <v>28</v>
      </c>
      <c r="B31" s="6" t="s">
        <v>26</v>
      </c>
      <c r="C31" s="6" t="s">
        <v>27</v>
      </c>
      <c r="D31" s="1" t="s">
        <v>60</v>
      </c>
      <c r="E31" s="8" t="s">
        <v>61</v>
      </c>
      <c r="F31" s="44">
        <v>1000</v>
      </c>
      <c r="G31" s="46"/>
      <c r="H31" s="44">
        <f t="shared" si="0"/>
        <v>0</v>
      </c>
      <c r="I31" s="36"/>
      <c r="J31" s="47">
        <f t="shared" si="1"/>
        <v>0</v>
      </c>
      <c r="K31" s="48"/>
      <c r="L31" s="49">
        <f t="shared" si="2"/>
        <v>0</v>
      </c>
      <c r="M31" s="49">
        <f t="shared" si="3"/>
        <v>0</v>
      </c>
      <c r="N31" s="36"/>
      <c r="O31" s="36"/>
      <c r="P31" s="41"/>
      <c r="Q31" s="42"/>
      <c r="R31" s="41"/>
      <c r="S31" s="42"/>
      <c r="T31" s="42"/>
      <c r="U31" s="37">
        <v>0</v>
      </c>
      <c r="V31" s="37">
        <v>0</v>
      </c>
      <c r="W31" s="36">
        <f t="shared" si="4"/>
        <v>0</v>
      </c>
    </row>
    <row r="32" spans="1:23" ht="30" customHeight="1" x14ac:dyDescent="0.25">
      <c r="A32" s="32">
        <v>29</v>
      </c>
      <c r="B32" s="6" t="s">
        <v>26</v>
      </c>
      <c r="C32" s="6" t="s">
        <v>27</v>
      </c>
      <c r="D32" s="1" t="s">
        <v>62</v>
      </c>
      <c r="E32" s="8" t="s">
        <v>63</v>
      </c>
      <c r="F32" s="44">
        <v>2000</v>
      </c>
      <c r="G32" s="46"/>
      <c r="H32" s="44">
        <f t="shared" si="0"/>
        <v>0</v>
      </c>
      <c r="I32" s="36"/>
      <c r="J32" s="47">
        <f t="shared" si="1"/>
        <v>0</v>
      </c>
      <c r="K32" s="48"/>
      <c r="L32" s="49">
        <f t="shared" si="2"/>
        <v>0</v>
      </c>
      <c r="M32" s="49">
        <f t="shared" si="3"/>
        <v>0</v>
      </c>
      <c r="N32" s="36"/>
      <c r="O32" s="36"/>
      <c r="P32" s="41"/>
      <c r="Q32" s="42"/>
      <c r="R32" s="41"/>
      <c r="S32" s="42"/>
      <c r="T32" s="42"/>
      <c r="U32" s="37">
        <v>0</v>
      </c>
      <c r="V32" s="37">
        <v>0</v>
      </c>
      <c r="W32" s="36">
        <f t="shared" si="4"/>
        <v>0</v>
      </c>
    </row>
    <row r="33" spans="1:23" ht="30" customHeight="1" x14ac:dyDescent="0.25">
      <c r="A33" s="32">
        <v>30</v>
      </c>
      <c r="B33" s="6" t="s">
        <v>26</v>
      </c>
      <c r="C33" s="6" t="s">
        <v>27</v>
      </c>
      <c r="D33" s="1" t="s">
        <v>64</v>
      </c>
      <c r="E33" s="8" t="s">
        <v>65</v>
      </c>
      <c r="F33" s="44">
        <v>1000</v>
      </c>
      <c r="G33" s="46"/>
      <c r="H33" s="44">
        <f t="shared" si="0"/>
        <v>0</v>
      </c>
      <c r="I33" s="36"/>
      <c r="J33" s="47">
        <f t="shared" si="1"/>
        <v>0</v>
      </c>
      <c r="K33" s="48"/>
      <c r="L33" s="49">
        <f t="shared" si="2"/>
        <v>0</v>
      </c>
      <c r="M33" s="49">
        <f t="shared" si="3"/>
        <v>0</v>
      </c>
      <c r="N33" s="36"/>
      <c r="O33" s="36"/>
      <c r="P33" s="41"/>
      <c r="Q33" s="42"/>
      <c r="R33" s="41"/>
      <c r="S33" s="42"/>
      <c r="T33" s="42"/>
      <c r="U33" s="37">
        <v>0</v>
      </c>
      <c r="V33" s="37">
        <v>0</v>
      </c>
      <c r="W33" s="36">
        <f t="shared" si="4"/>
        <v>0</v>
      </c>
    </row>
    <row r="34" spans="1:23" ht="30" customHeight="1" x14ac:dyDescent="0.25">
      <c r="A34" s="32">
        <v>31</v>
      </c>
      <c r="B34" s="6" t="s">
        <v>26</v>
      </c>
      <c r="C34" s="6" t="s">
        <v>27</v>
      </c>
      <c r="D34" s="1" t="s">
        <v>66</v>
      </c>
      <c r="E34" s="8" t="s">
        <v>67</v>
      </c>
      <c r="F34" s="44">
        <v>1000</v>
      </c>
      <c r="G34" s="46"/>
      <c r="H34" s="44">
        <f t="shared" si="0"/>
        <v>0</v>
      </c>
      <c r="I34" s="36"/>
      <c r="J34" s="47">
        <f t="shared" si="1"/>
        <v>0</v>
      </c>
      <c r="K34" s="48"/>
      <c r="L34" s="49">
        <f t="shared" si="2"/>
        <v>0</v>
      </c>
      <c r="M34" s="49">
        <f t="shared" si="3"/>
        <v>0</v>
      </c>
      <c r="N34" s="36"/>
      <c r="O34" s="36"/>
      <c r="P34" s="41"/>
      <c r="Q34" s="42"/>
      <c r="R34" s="41"/>
      <c r="S34" s="42"/>
      <c r="T34" s="42"/>
      <c r="U34" s="37">
        <v>0</v>
      </c>
      <c r="V34" s="37">
        <v>0</v>
      </c>
      <c r="W34" s="36">
        <f t="shared" si="4"/>
        <v>0</v>
      </c>
    </row>
    <row r="35" spans="1:23" ht="30" customHeight="1" x14ac:dyDescent="0.25">
      <c r="A35" s="32">
        <v>32</v>
      </c>
      <c r="B35" s="6" t="s">
        <v>26</v>
      </c>
      <c r="C35" s="6" t="s">
        <v>27</v>
      </c>
      <c r="D35" s="1" t="s">
        <v>66</v>
      </c>
      <c r="E35" s="8" t="s">
        <v>68</v>
      </c>
      <c r="F35" s="44">
        <v>1000</v>
      </c>
      <c r="G35" s="46"/>
      <c r="H35" s="44">
        <f t="shared" si="0"/>
        <v>0</v>
      </c>
      <c r="I35" s="36"/>
      <c r="J35" s="47">
        <f t="shared" si="1"/>
        <v>0</v>
      </c>
      <c r="K35" s="48"/>
      <c r="L35" s="49">
        <f t="shared" si="2"/>
        <v>0</v>
      </c>
      <c r="M35" s="49">
        <f t="shared" si="3"/>
        <v>0</v>
      </c>
      <c r="N35" s="36"/>
      <c r="O35" s="36"/>
      <c r="P35" s="41"/>
      <c r="Q35" s="42"/>
      <c r="R35" s="41"/>
      <c r="S35" s="42"/>
      <c r="T35" s="42"/>
      <c r="U35" s="37">
        <v>0</v>
      </c>
      <c r="V35" s="37">
        <v>0</v>
      </c>
      <c r="W35" s="36">
        <f t="shared" si="4"/>
        <v>0</v>
      </c>
    </row>
    <row r="36" spans="1:23" ht="30" customHeight="1" x14ac:dyDescent="0.25">
      <c r="A36" s="32">
        <v>33</v>
      </c>
      <c r="B36" s="6" t="s">
        <v>26</v>
      </c>
      <c r="C36" s="6" t="s">
        <v>27</v>
      </c>
      <c r="D36" s="1" t="s">
        <v>69</v>
      </c>
      <c r="E36" s="8" t="s">
        <v>70</v>
      </c>
      <c r="F36" s="44">
        <v>1000</v>
      </c>
      <c r="G36" s="46"/>
      <c r="H36" s="44">
        <f t="shared" si="0"/>
        <v>0</v>
      </c>
      <c r="I36" s="36"/>
      <c r="J36" s="47">
        <f t="shared" si="1"/>
        <v>0</v>
      </c>
      <c r="K36" s="48"/>
      <c r="L36" s="49">
        <f t="shared" si="2"/>
        <v>0</v>
      </c>
      <c r="M36" s="49">
        <f t="shared" si="3"/>
        <v>0</v>
      </c>
      <c r="N36" s="36"/>
      <c r="O36" s="36"/>
      <c r="P36" s="41"/>
      <c r="Q36" s="42"/>
      <c r="R36" s="41"/>
      <c r="S36" s="42"/>
      <c r="T36" s="42"/>
      <c r="U36" s="37">
        <v>0</v>
      </c>
      <c r="V36" s="37">
        <v>0</v>
      </c>
      <c r="W36" s="36">
        <f t="shared" si="4"/>
        <v>0</v>
      </c>
    </row>
    <row r="37" spans="1:23" ht="30" customHeight="1" x14ac:dyDescent="0.25">
      <c r="A37" s="32">
        <v>34</v>
      </c>
      <c r="B37" s="6" t="s">
        <v>26</v>
      </c>
      <c r="C37" s="6" t="s">
        <v>27</v>
      </c>
      <c r="D37" s="1" t="s">
        <v>71</v>
      </c>
      <c r="E37" s="8" t="s">
        <v>72</v>
      </c>
      <c r="F37" s="44">
        <v>1000</v>
      </c>
      <c r="G37" s="46"/>
      <c r="H37" s="44">
        <f t="shared" si="0"/>
        <v>0</v>
      </c>
      <c r="I37" s="36"/>
      <c r="J37" s="47">
        <f t="shared" si="1"/>
        <v>0</v>
      </c>
      <c r="K37" s="48"/>
      <c r="L37" s="49">
        <f t="shared" si="2"/>
        <v>0</v>
      </c>
      <c r="M37" s="49">
        <f t="shared" si="3"/>
        <v>0</v>
      </c>
      <c r="N37" s="36"/>
      <c r="O37" s="36"/>
      <c r="P37" s="41"/>
      <c r="Q37" s="42"/>
      <c r="R37" s="41"/>
      <c r="S37" s="42"/>
      <c r="T37" s="42"/>
      <c r="U37" s="37">
        <v>0</v>
      </c>
      <c r="V37" s="37">
        <v>0</v>
      </c>
      <c r="W37" s="36">
        <f t="shared" si="4"/>
        <v>0</v>
      </c>
    </row>
    <row r="38" spans="1:23" ht="30" customHeight="1" x14ac:dyDescent="0.25">
      <c r="A38" s="32">
        <v>35</v>
      </c>
      <c r="B38" s="6" t="s">
        <v>26</v>
      </c>
      <c r="C38" s="6" t="s">
        <v>27</v>
      </c>
      <c r="D38" s="1" t="s">
        <v>71</v>
      </c>
      <c r="E38" s="8" t="s">
        <v>73</v>
      </c>
      <c r="F38" s="44">
        <v>1000</v>
      </c>
      <c r="G38" s="46"/>
      <c r="H38" s="44">
        <f t="shared" si="0"/>
        <v>0</v>
      </c>
      <c r="I38" s="36"/>
      <c r="J38" s="47">
        <f t="shared" si="1"/>
        <v>0</v>
      </c>
      <c r="K38" s="48"/>
      <c r="L38" s="49">
        <f t="shared" si="2"/>
        <v>0</v>
      </c>
      <c r="M38" s="49">
        <f t="shared" si="3"/>
        <v>0</v>
      </c>
      <c r="N38" s="36"/>
      <c r="O38" s="36"/>
      <c r="P38" s="41"/>
      <c r="Q38" s="42"/>
      <c r="R38" s="41"/>
      <c r="S38" s="42"/>
      <c r="T38" s="42"/>
      <c r="U38" s="37">
        <v>0</v>
      </c>
      <c r="V38" s="37">
        <v>0</v>
      </c>
      <c r="W38" s="36">
        <f t="shared" si="4"/>
        <v>0</v>
      </c>
    </row>
    <row r="39" spans="1:23" ht="30" customHeight="1" x14ac:dyDescent="0.25">
      <c r="A39" s="32">
        <v>36</v>
      </c>
      <c r="B39" s="6" t="s">
        <v>74</v>
      </c>
      <c r="C39" s="6" t="s">
        <v>75</v>
      </c>
      <c r="D39" s="1" t="s">
        <v>76</v>
      </c>
      <c r="E39" s="8" t="s">
        <v>77</v>
      </c>
      <c r="F39" s="44">
        <v>1000</v>
      </c>
      <c r="G39" s="46"/>
      <c r="H39" s="44">
        <f t="shared" si="0"/>
        <v>0</v>
      </c>
      <c r="I39" s="36"/>
      <c r="J39" s="47">
        <f t="shared" si="1"/>
        <v>0</v>
      </c>
      <c r="K39" s="48"/>
      <c r="L39" s="49">
        <f t="shared" si="2"/>
        <v>0</v>
      </c>
      <c r="M39" s="49">
        <f t="shared" si="3"/>
        <v>0</v>
      </c>
      <c r="N39" s="36"/>
      <c r="O39" s="36"/>
      <c r="P39" s="41"/>
      <c r="Q39" s="42"/>
      <c r="R39" s="41"/>
      <c r="S39" s="42"/>
      <c r="T39" s="42"/>
      <c r="U39" s="37">
        <v>0</v>
      </c>
      <c r="V39" s="37">
        <v>0</v>
      </c>
      <c r="W39" s="36">
        <f t="shared" si="4"/>
        <v>0</v>
      </c>
    </row>
    <row r="40" spans="1:23" ht="30" customHeight="1" x14ac:dyDescent="0.25">
      <c r="A40" s="32">
        <v>37</v>
      </c>
      <c r="B40" s="6" t="s">
        <v>74</v>
      </c>
      <c r="C40" s="6" t="s">
        <v>75</v>
      </c>
      <c r="D40" s="1" t="s">
        <v>78</v>
      </c>
      <c r="E40" s="8" t="s">
        <v>79</v>
      </c>
      <c r="F40" s="44">
        <v>1000</v>
      </c>
      <c r="G40" s="46"/>
      <c r="H40" s="44">
        <f t="shared" si="0"/>
        <v>0</v>
      </c>
      <c r="I40" s="36"/>
      <c r="J40" s="47">
        <f t="shared" si="1"/>
        <v>0</v>
      </c>
      <c r="K40" s="48"/>
      <c r="L40" s="49">
        <f t="shared" si="2"/>
        <v>0</v>
      </c>
      <c r="M40" s="49">
        <f t="shared" si="3"/>
        <v>0</v>
      </c>
      <c r="N40" s="36"/>
      <c r="O40" s="36"/>
      <c r="P40" s="41"/>
      <c r="Q40" s="42"/>
      <c r="R40" s="41"/>
      <c r="S40" s="42"/>
      <c r="T40" s="42"/>
      <c r="U40" s="37">
        <v>0</v>
      </c>
      <c r="V40" s="37">
        <v>0</v>
      </c>
      <c r="W40" s="36">
        <f t="shared" si="4"/>
        <v>0</v>
      </c>
    </row>
    <row r="41" spans="1:23" ht="30" customHeight="1" x14ac:dyDescent="0.25">
      <c r="A41" s="32">
        <v>38</v>
      </c>
      <c r="B41" s="6" t="s">
        <v>74</v>
      </c>
      <c r="C41" s="6" t="s">
        <v>75</v>
      </c>
      <c r="D41" s="1" t="s">
        <v>80</v>
      </c>
      <c r="E41" s="8" t="s">
        <v>81</v>
      </c>
      <c r="F41" s="44">
        <v>1000</v>
      </c>
      <c r="G41" s="46"/>
      <c r="H41" s="44">
        <f t="shared" si="0"/>
        <v>0</v>
      </c>
      <c r="I41" s="36"/>
      <c r="J41" s="47">
        <f t="shared" si="1"/>
        <v>0</v>
      </c>
      <c r="K41" s="48"/>
      <c r="L41" s="49">
        <f t="shared" si="2"/>
        <v>0</v>
      </c>
      <c r="M41" s="49">
        <f t="shared" si="3"/>
        <v>0</v>
      </c>
      <c r="N41" s="36"/>
      <c r="O41" s="36"/>
      <c r="P41" s="41"/>
      <c r="Q41" s="42"/>
      <c r="R41" s="41"/>
      <c r="S41" s="42"/>
      <c r="T41" s="42"/>
      <c r="U41" s="37">
        <v>0</v>
      </c>
      <c r="V41" s="37">
        <v>0</v>
      </c>
      <c r="W41" s="36">
        <f t="shared" si="4"/>
        <v>0</v>
      </c>
    </row>
    <row r="42" spans="1:23" ht="30" customHeight="1" x14ac:dyDescent="0.25">
      <c r="A42" s="32">
        <v>39</v>
      </c>
      <c r="B42" s="6" t="s">
        <v>74</v>
      </c>
      <c r="C42" s="6" t="s">
        <v>75</v>
      </c>
      <c r="D42" s="1" t="s">
        <v>80</v>
      </c>
      <c r="E42" s="8" t="s">
        <v>82</v>
      </c>
      <c r="F42" s="44">
        <v>1000</v>
      </c>
      <c r="G42" s="46"/>
      <c r="H42" s="44">
        <f t="shared" si="0"/>
        <v>0</v>
      </c>
      <c r="I42" s="36"/>
      <c r="J42" s="47">
        <f t="shared" si="1"/>
        <v>0</v>
      </c>
      <c r="K42" s="48"/>
      <c r="L42" s="49">
        <f t="shared" si="2"/>
        <v>0</v>
      </c>
      <c r="M42" s="49">
        <f t="shared" si="3"/>
        <v>0</v>
      </c>
      <c r="N42" s="36"/>
      <c r="O42" s="36"/>
      <c r="P42" s="41"/>
      <c r="Q42" s="42"/>
      <c r="R42" s="41"/>
      <c r="S42" s="42"/>
      <c r="T42" s="42"/>
      <c r="U42" s="37">
        <v>0</v>
      </c>
      <c r="V42" s="37">
        <v>0</v>
      </c>
      <c r="W42" s="36">
        <f t="shared" si="4"/>
        <v>0</v>
      </c>
    </row>
    <row r="43" spans="1:23" ht="30" customHeight="1" x14ac:dyDescent="0.25">
      <c r="A43" s="32">
        <v>40</v>
      </c>
      <c r="B43" s="6" t="s">
        <v>74</v>
      </c>
      <c r="C43" s="6" t="s">
        <v>75</v>
      </c>
      <c r="D43" s="1" t="s">
        <v>80</v>
      </c>
      <c r="E43" s="7" t="s">
        <v>83</v>
      </c>
      <c r="F43" s="16">
        <v>1000</v>
      </c>
      <c r="G43" s="46"/>
      <c r="H43" s="44">
        <f t="shared" ref="H43" si="5">IF(G43="Circuito Metroethernet",10,IF(G43="Circuito Metroethernet com 5G FWA", 5, IF(G43="Porta IP com túnel GRE",1,0)))</f>
        <v>0</v>
      </c>
      <c r="I43" s="36"/>
      <c r="J43" s="47">
        <f t="shared" ref="J43" si="6">IF(I43="Fibra óptica", 10,IF(I43="Fibra óptica + Enlace de rádio de frequência licenciada",8,IF(I43="Fibra óptica + Rede móvel 4G/5G",6,IF(I43="Enlace de rádio de frequência licenciada",5,IF(I43="Fibra óptica + Satélite",3,IF(I43="Enlace de rádio de frequência licenciada + Satélite",2,IF(I43="Satélite",1,0)))))))</f>
        <v>0</v>
      </c>
      <c r="K43" s="48"/>
      <c r="L43" s="49">
        <f t="shared" ref="L43" si="7">IF(K43="Sim, em ambas as pontas",5,IF(K43="Sim, apenas na ponta do PoP",3,IF(K43="Sim, apenas na ponta do Campus",2,IF(K43="Não",1,0))))</f>
        <v>0</v>
      </c>
      <c r="M43" s="49">
        <f t="shared" ref="M43" si="8">SUM(H43,J43,L43)</f>
        <v>0</v>
      </c>
      <c r="N43" s="36"/>
      <c r="O43" s="36"/>
      <c r="P43" s="41"/>
      <c r="Q43" s="42"/>
      <c r="R43" s="41"/>
      <c r="S43" s="42"/>
      <c r="T43" s="42"/>
      <c r="U43" s="37">
        <v>0</v>
      </c>
      <c r="V43" s="37">
        <v>0</v>
      </c>
      <c r="W43" s="36">
        <f t="shared" ref="W43" si="9">(U43*24)+V43</f>
        <v>0</v>
      </c>
    </row>
    <row r="44" spans="1:23" ht="30" customHeight="1" x14ac:dyDescent="0.25">
      <c r="A44" s="32">
        <v>41</v>
      </c>
      <c r="B44" s="6" t="s">
        <v>74</v>
      </c>
      <c r="C44" s="6" t="s">
        <v>75</v>
      </c>
      <c r="D44" s="1" t="s">
        <v>84</v>
      </c>
      <c r="E44" s="8" t="s">
        <v>85</v>
      </c>
      <c r="F44" s="44">
        <v>1000</v>
      </c>
      <c r="G44" s="46"/>
      <c r="H44" s="44">
        <f t="shared" si="0"/>
        <v>0</v>
      </c>
      <c r="I44" s="36"/>
      <c r="J44" s="47">
        <f t="shared" si="1"/>
        <v>0</v>
      </c>
      <c r="K44" s="48"/>
      <c r="L44" s="49">
        <f t="shared" si="2"/>
        <v>0</v>
      </c>
      <c r="M44" s="49">
        <f t="shared" si="3"/>
        <v>0</v>
      </c>
      <c r="N44" s="36"/>
      <c r="O44" s="36"/>
      <c r="P44" s="41"/>
      <c r="Q44" s="42"/>
      <c r="R44" s="41"/>
      <c r="S44" s="42"/>
      <c r="T44" s="42"/>
      <c r="U44" s="37">
        <v>0</v>
      </c>
      <c r="V44" s="37">
        <v>0</v>
      </c>
      <c r="W44" s="36">
        <f t="shared" si="4"/>
        <v>0</v>
      </c>
    </row>
    <row r="45" spans="1:23" ht="30" customHeight="1" x14ac:dyDescent="0.25">
      <c r="A45" s="32">
        <v>42</v>
      </c>
      <c r="B45" s="6" t="s">
        <v>74</v>
      </c>
      <c r="C45" s="6" t="s">
        <v>75</v>
      </c>
      <c r="D45" s="1" t="s">
        <v>86</v>
      </c>
      <c r="E45" s="8" t="s">
        <v>87</v>
      </c>
      <c r="F45" s="44">
        <v>1000</v>
      </c>
      <c r="G45" s="46"/>
      <c r="H45" s="44">
        <f t="shared" si="0"/>
        <v>0</v>
      </c>
      <c r="I45" s="36"/>
      <c r="J45" s="47">
        <f t="shared" si="1"/>
        <v>0</v>
      </c>
      <c r="K45" s="48"/>
      <c r="L45" s="49">
        <f t="shared" si="2"/>
        <v>0</v>
      </c>
      <c r="M45" s="49">
        <f t="shared" si="3"/>
        <v>0</v>
      </c>
      <c r="N45" s="36"/>
      <c r="O45" s="36"/>
      <c r="P45" s="41"/>
      <c r="Q45" s="42"/>
      <c r="R45" s="41"/>
      <c r="S45" s="42"/>
      <c r="T45" s="42"/>
      <c r="U45" s="37">
        <v>0</v>
      </c>
      <c r="V45" s="37">
        <v>0</v>
      </c>
      <c r="W45" s="36">
        <f t="shared" si="4"/>
        <v>0</v>
      </c>
    </row>
    <row r="46" spans="1:23" ht="30" customHeight="1" x14ac:dyDescent="0.25">
      <c r="A46" s="32">
        <v>43</v>
      </c>
      <c r="B46" s="6" t="s">
        <v>88</v>
      </c>
      <c r="C46" s="6" t="s">
        <v>89</v>
      </c>
      <c r="D46" s="1" t="s">
        <v>90</v>
      </c>
      <c r="E46" s="8" t="s">
        <v>91</v>
      </c>
      <c r="F46" s="44">
        <v>1000</v>
      </c>
      <c r="G46" s="46"/>
      <c r="H46" s="44">
        <f t="shared" si="0"/>
        <v>0</v>
      </c>
      <c r="I46" s="36"/>
      <c r="J46" s="47">
        <f t="shared" si="1"/>
        <v>0</v>
      </c>
      <c r="K46" s="48"/>
      <c r="L46" s="49">
        <f t="shared" si="2"/>
        <v>0</v>
      </c>
      <c r="M46" s="49">
        <f t="shared" si="3"/>
        <v>0</v>
      </c>
      <c r="N46" s="36"/>
      <c r="O46" s="36"/>
      <c r="P46" s="41"/>
      <c r="Q46" s="42"/>
      <c r="R46" s="41"/>
      <c r="S46" s="42"/>
      <c r="T46" s="42"/>
      <c r="U46" s="37">
        <v>0</v>
      </c>
      <c r="V46" s="37">
        <v>0</v>
      </c>
      <c r="W46" s="36">
        <f t="shared" si="4"/>
        <v>0</v>
      </c>
    </row>
    <row r="47" spans="1:23" ht="30" customHeight="1" x14ac:dyDescent="0.25">
      <c r="A47" s="32">
        <v>44</v>
      </c>
      <c r="B47" s="6" t="s">
        <v>88</v>
      </c>
      <c r="C47" s="6" t="s">
        <v>89</v>
      </c>
      <c r="D47" s="1" t="s">
        <v>92</v>
      </c>
      <c r="E47" s="8" t="s">
        <v>93</v>
      </c>
      <c r="F47" s="44">
        <v>1000</v>
      </c>
      <c r="G47" s="46"/>
      <c r="H47" s="44">
        <f t="shared" si="0"/>
        <v>0</v>
      </c>
      <c r="I47" s="36"/>
      <c r="J47" s="47">
        <f t="shared" si="1"/>
        <v>0</v>
      </c>
      <c r="K47" s="48"/>
      <c r="L47" s="49">
        <f t="shared" si="2"/>
        <v>0</v>
      </c>
      <c r="M47" s="49">
        <f t="shared" si="3"/>
        <v>0</v>
      </c>
      <c r="N47" s="36"/>
      <c r="O47" s="36"/>
      <c r="P47" s="41"/>
      <c r="Q47" s="42"/>
      <c r="R47" s="41"/>
      <c r="S47" s="42"/>
      <c r="T47" s="42"/>
      <c r="U47" s="37">
        <v>0</v>
      </c>
      <c r="V47" s="37">
        <v>0</v>
      </c>
      <c r="W47" s="36">
        <f t="shared" si="4"/>
        <v>0</v>
      </c>
    </row>
    <row r="48" spans="1:23" ht="30" customHeight="1" x14ac:dyDescent="0.25">
      <c r="A48" s="32">
        <v>45</v>
      </c>
      <c r="B48" s="6" t="s">
        <v>88</v>
      </c>
      <c r="C48" s="6" t="s">
        <v>89</v>
      </c>
      <c r="D48" s="1" t="s">
        <v>92</v>
      </c>
      <c r="E48" s="8" t="s">
        <v>94</v>
      </c>
      <c r="F48" s="44">
        <v>1000</v>
      </c>
      <c r="G48" s="46"/>
      <c r="H48" s="44">
        <f t="shared" si="0"/>
        <v>0</v>
      </c>
      <c r="I48" s="36"/>
      <c r="J48" s="47">
        <f t="shared" si="1"/>
        <v>0</v>
      </c>
      <c r="K48" s="48"/>
      <c r="L48" s="49">
        <f t="shared" si="2"/>
        <v>0</v>
      </c>
      <c r="M48" s="49">
        <f t="shared" si="3"/>
        <v>0</v>
      </c>
      <c r="N48" s="36"/>
      <c r="O48" s="36"/>
      <c r="P48" s="41"/>
      <c r="Q48" s="42"/>
      <c r="R48" s="41"/>
      <c r="S48" s="42"/>
      <c r="T48" s="42"/>
      <c r="U48" s="37">
        <v>0</v>
      </c>
      <c r="V48" s="37">
        <v>0</v>
      </c>
      <c r="W48" s="36">
        <f t="shared" si="4"/>
        <v>0</v>
      </c>
    </row>
    <row r="49" spans="1:23" ht="30" customHeight="1" x14ac:dyDescent="0.25">
      <c r="A49" s="32">
        <v>46</v>
      </c>
      <c r="B49" s="6" t="s">
        <v>88</v>
      </c>
      <c r="C49" s="6" t="s">
        <v>89</v>
      </c>
      <c r="D49" s="1" t="s">
        <v>92</v>
      </c>
      <c r="E49" s="8" t="s">
        <v>95</v>
      </c>
      <c r="F49" s="44">
        <v>1000</v>
      </c>
      <c r="G49" s="46"/>
      <c r="H49" s="44">
        <f t="shared" si="0"/>
        <v>0</v>
      </c>
      <c r="I49" s="36"/>
      <c r="J49" s="47">
        <f t="shared" si="1"/>
        <v>0</v>
      </c>
      <c r="K49" s="48"/>
      <c r="L49" s="49">
        <f t="shared" si="2"/>
        <v>0</v>
      </c>
      <c r="M49" s="49">
        <f t="shared" si="3"/>
        <v>0</v>
      </c>
      <c r="N49" s="36"/>
      <c r="O49" s="36"/>
      <c r="P49" s="41"/>
      <c r="Q49" s="42"/>
      <c r="R49" s="41"/>
      <c r="S49" s="42"/>
      <c r="T49" s="42"/>
      <c r="U49" s="37">
        <v>0</v>
      </c>
      <c r="V49" s="37">
        <v>0</v>
      </c>
      <c r="W49" s="36">
        <f t="shared" si="4"/>
        <v>0</v>
      </c>
    </row>
    <row r="50" spans="1:23" ht="30" customHeight="1" x14ac:dyDescent="0.25">
      <c r="A50" s="32">
        <v>47</v>
      </c>
      <c r="B50" s="6" t="s">
        <v>88</v>
      </c>
      <c r="C50" s="6" t="s">
        <v>89</v>
      </c>
      <c r="D50" s="1" t="s">
        <v>92</v>
      </c>
      <c r="E50" s="8" t="s">
        <v>96</v>
      </c>
      <c r="F50" s="44">
        <v>1000</v>
      </c>
      <c r="G50" s="46"/>
      <c r="H50" s="44">
        <f t="shared" si="0"/>
        <v>0</v>
      </c>
      <c r="I50" s="36"/>
      <c r="J50" s="47">
        <f t="shared" si="1"/>
        <v>0</v>
      </c>
      <c r="K50" s="48"/>
      <c r="L50" s="49">
        <f t="shared" si="2"/>
        <v>0</v>
      </c>
      <c r="M50" s="49">
        <f t="shared" si="3"/>
        <v>0</v>
      </c>
      <c r="N50" s="36"/>
      <c r="O50" s="36"/>
      <c r="P50" s="41"/>
      <c r="Q50" s="42"/>
      <c r="R50" s="41"/>
      <c r="S50" s="42"/>
      <c r="T50" s="42"/>
      <c r="U50" s="37">
        <v>0</v>
      </c>
      <c r="V50" s="37">
        <v>0</v>
      </c>
      <c r="W50" s="36">
        <f t="shared" si="4"/>
        <v>0</v>
      </c>
    </row>
    <row r="51" spans="1:23" ht="30" customHeight="1" x14ac:dyDescent="0.25">
      <c r="A51" s="32">
        <v>48</v>
      </c>
      <c r="B51" s="6" t="s">
        <v>88</v>
      </c>
      <c r="C51" s="6" t="s">
        <v>89</v>
      </c>
      <c r="D51" s="1" t="s">
        <v>92</v>
      </c>
      <c r="E51" s="8" t="s">
        <v>97</v>
      </c>
      <c r="F51" s="44">
        <v>1000</v>
      </c>
      <c r="G51" s="46"/>
      <c r="H51" s="44">
        <f t="shared" si="0"/>
        <v>0</v>
      </c>
      <c r="I51" s="36"/>
      <c r="J51" s="47">
        <f t="shared" si="1"/>
        <v>0</v>
      </c>
      <c r="K51" s="48"/>
      <c r="L51" s="49">
        <f t="shared" si="2"/>
        <v>0</v>
      </c>
      <c r="M51" s="49">
        <f t="shared" si="3"/>
        <v>0</v>
      </c>
      <c r="N51" s="36"/>
      <c r="O51" s="36"/>
      <c r="P51" s="41"/>
      <c r="Q51" s="42"/>
      <c r="R51" s="41"/>
      <c r="S51" s="42"/>
      <c r="T51" s="42"/>
      <c r="U51" s="37">
        <v>0</v>
      </c>
      <c r="V51" s="37">
        <v>0</v>
      </c>
      <c r="W51" s="36">
        <f t="shared" si="4"/>
        <v>0</v>
      </c>
    </row>
    <row r="52" spans="1:23" ht="30" customHeight="1" x14ac:dyDescent="0.25">
      <c r="A52" s="32">
        <v>49</v>
      </c>
      <c r="B52" s="6" t="s">
        <v>88</v>
      </c>
      <c r="C52" s="6" t="s">
        <v>89</v>
      </c>
      <c r="D52" s="1" t="s">
        <v>92</v>
      </c>
      <c r="E52" s="8" t="s">
        <v>98</v>
      </c>
      <c r="F52" s="44">
        <v>1000</v>
      </c>
      <c r="G52" s="46"/>
      <c r="H52" s="44">
        <f t="shared" si="0"/>
        <v>0</v>
      </c>
      <c r="I52" s="36"/>
      <c r="J52" s="47">
        <f t="shared" si="1"/>
        <v>0</v>
      </c>
      <c r="K52" s="48"/>
      <c r="L52" s="49">
        <f t="shared" si="2"/>
        <v>0</v>
      </c>
      <c r="M52" s="49">
        <f t="shared" si="3"/>
        <v>0</v>
      </c>
      <c r="N52" s="36"/>
      <c r="O52" s="36"/>
      <c r="P52" s="41"/>
      <c r="Q52" s="42"/>
      <c r="R52" s="41"/>
      <c r="S52" s="42"/>
      <c r="T52" s="42"/>
      <c r="U52" s="37">
        <v>0</v>
      </c>
      <c r="V52" s="37">
        <v>0</v>
      </c>
      <c r="W52" s="36">
        <f t="shared" si="4"/>
        <v>0</v>
      </c>
    </row>
    <row r="53" spans="1:23" ht="30" customHeight="1" x14ac:dyDescent="0.25">
      <c r="A53" s="32">
        <v>50</v>
      </c>
      <c r="B53" s="6" t="s">
        <v>88</v>
      </c>
      <c r="C53" s="6" t="s">
        <v>89</v>
      </c>
      <c r="D53" s="1" t="s">
        <v>92</v>
      </c>
      <c r="E53" s="8" t="s">
        <v>99</v>
      </c>
      <c r="F53" s="44">
        <v>1000</v>
      </c>
      <c r="G53" s="46"/>
      <c r="H53" s="44">
        <f t="shared" si="0"/>
        <v>0</v>
      </c>
      <c r="I53" s="36"/>
      <c r="J53" s="47">
        <f t="shared" si="1"/>
        <v>0</v>
      </c>
      <c r="K53" s="48"/>
      <c r="L53" s="49">
        <f t="shared" si="2"/>
        <v>0</v>
      </c>
      <c r="M53" s="49">
        <f t="shared" si="3"/>
        <v>0</v>
      </c>
      <c r="N53" s="36"/>
      <c r="O53" s="36"/>
      <c r="P53" s="41"/>
      <c r="Q53" s="42"/>
      <c r="R53" s="41"/>
      <c r="S53" s="42"/>
      <c r="T53" s="42"/>
      <c r="U53" s="37">
        <v>0</v>
      </c>
      <c r="V53" s="37">
        <v>0</v>
      </c>
      <c r="W53" s="36">
        <f t="shared" si="4"/>
        <v>0</v>
      </c>
    </row>
    <row r="54" spans="1:23" ht="30" customHeight="1" x14ac:dyDescent="0.25">
      <c r="A54" s="32">
        <v>51</v>
      </c>
      <c r="B54" s="6" t="s">
        <v>88</v>
      </c>
      <c r="C54" s="6" t="s">
        <v>89</v>
      </c>
      <c r="D54" s="1" t="s">
        <v>100</v>
      </c>
      <c r="E54" s="8" t="s">
        <v>101</v>
      </c>
      <c r="F54" s="44">
        <v>1000</v>
      </c>
      <c r="G54" s="46"/>
      <c r="H54" s="44">
        <f t="shared" si="0"/>
        <v>0</v>
      </c>
      <c r="I54" s="36"/>
      <c r="J54" s="47">
        <f t="shared" si="1"/>
        <v>0</v>
      </c>
      <c r="K54" s="48"/>
      <c r="L54" s="49">
        <f t="shared" si="2"/>
        <v>0</v>
      </c>
      <c r="M54" s="49">
        <f t="shared" si="3"/>
        <v>0</v>
      </c>
      <c r="N54" s="36"/>
      <c r="O54" s="36"/>
      <c r="P54" s="41"/>
      <c r="Q54" s="42"/>
      <c r="R54" s="41"/>
      <c r="S54" s="42"/>
      <c r="T54" s="42"/>
      <c r="U54" s="37">
        <v>0</v>
      </c>
      <c r="V54" s="37">
        <v>0</v>
      </c>
      <c r="W54" s="36">
        <f t="shared" si="4"/>
        <v>0</v>
      </c>
    </row>
    <row r="55" spans="1:23" ht="30" customHeight="1" x14ac:dyDescent="0.25">
      <c r="A55" s="32">
        <v>52</v>
      </c>
      <c r="B55" s="6" t="s">
        <v>88</v>
      </c>
      <c r="C55" s="6" t="s">
        <v>89</v>
      </c>
      <c r="D55" s="1" t="s">
        <v>102</v>
      </c>
      <c r="E55" s="8" t="s">
        <v>103</v>
      </c>
      <c r="F55" s="44">
        <v>3000</v>
      </c>
      <c r="G55" s="46"/>
      <c r="H55" s="44">
        <f t="shared" si="0"/>
        <v>0</v>
      </c>
      <c r="I55" s="36"/>
      <c r="J55" s="47">
        <f t="shared" si="1"/>
        <v>0</v>
      </c>
      <c r="K55" s="48"/>
      <c r="L55" s="49">
        <f t="shared" si="2"/>
        <v>0</v>
      </c>
      <c r="M55" s="49">
        <f t="shared" si="3"/>
        <v>0</v>
      </c>
      <c r="N55" s="36"/>
      <c r="O55" s="36"/>
      <c r="P55" s="41"/>
      <c r="Q55" s="42"/>
      <c r="R55" s="41"/>
      <c r="S55" s="42"/>
      <c r="T55" s="42"/>
      <c r="U55" s="37">
        <v>0</v>
      </c>
      <c r="V55" s="37">
        <v>0</v>
      </c>
      <c r="W55" s="36">
        <f t="shared" si="4"/>
        <v>0</v>
      </c>
    </row>
    <row r="56" spans="1:23" ht="30" customHeight="1" x14ac:dyDescent="0.25">
      <c r="A56" s="32">
        <v>53</v>
      </c>
      <c r="B56" s="6" t="s">
        <v>88</v>
      </c>
      <c r="C56" s="6" t="s">
        <v>89</v>
      </c>
      <c r="D56" s="1" t="s">
        <v>104</v>
      </c>
      <c r="E56" s="8" t="s">
        <v>105</v>
      </c>
      <c r="F56" s="44">
        <v>1000</v>
      </c>
      <c r="G56" s="46"/>
      <c r="H56" s="44">
        <f t="shared" si="0"/>
        <v>0</v>
      </c>
      <c r="I56" s="36"/>
      <c r="J56" s="47">
        <f t="shared" si="1"/>
        <v>0</v>
      </c>
      <c r="K56" s="48"/>
      <c r="L56" s="49">
        <f t="shared" si="2"/>
        <v>0</v>
      </c>
      <c r="M56" s="49">
        <f t="shared" ref="M56" si="10">SUM(H56,J56,L56)</f>
        <v>0</v>
      </c>
      <c r="N56" s="36"/>
      <c r="O56" s="36"/>
      <c r="P56" s="41"/>
      <c r="Q56" s="42"/>
      <c r="R56" s="41"/>
      <c r="S56" s="42"/>
      <c r="T56" s="42"/>
      <c r="U56" s="37">
        <v>0</v>
      </c>
      <c r="V56" s="37">
        <v>0</v>
      </c>
      <c r="W56" s="36">
        <f t="shared" ref="W56" si="11">(U56*24)+V56</f>
        <v>0</v>
      </c>
    </row>
    <row r="57" spans="1:23" ht="30" customHeight="1" x14ac:dyDescent="0.25">
      <c r="A57" s="32">
        <v>54</v>
      </c>
      <c r="B57" s="6" t="s">
        <v>88</v>
      </c>
      <c r="C57" s="6" t="s">
        <v>89</v>
      </c>
      <c r="D57" s="1" t="s">
        <v>104</v>
      </c>
      <c r="E57" s="8" t="s">
        <v>96</v>
      </c>
      <c r="F57" s="44">
        <v>1000</v>
      </c>
      <c r="G57" s="46"/>
      <c r="H57" s="44">
        <f t="shared" si="0"/>
        <v>0</v>
      </c>
      <c r="I57" s="36"/>
      <c r="J57" s="47">
        <f t="shared" si="1"/>
        <v>0</v>
      </c>
      <c r="K57" s="48"/>
      <c r="L57" s="49">
        <f t="shared" si="2"/>
        <v>0</v>
      </c>
      <c r="M57" s="49">
        <f t="shared" si="3"/>
        <v>0</v>
      </c>
      <c r="N57" s="36"/>
      <c r="O57" s="36"/>
      <c r="P57" s="41"/>
      <c r="Q57" s="42"/>
      <c r="R57" s="41"/>
      <c r="S57" s="42"/>
      <c r="T57" s="42"/>
      <c r="U57" s="37">
        <v>0</v>
      </c>
      <c r="V57" s="37">
        <v>0</v>
      </c>
      <c r="W57" s="36">
        <f t="shared" si="4"/>
        <v>0</v>
      </c>
    </row>
    <row r="58" spans="1:23" ht="30" customHeight="1" x14ac:dyDescent="0.25">
      <c r="A58" s="32">
        <v>55</v>
      </c>
      <c r="B58" s="6" t="s">
        <v>88</v>
      </c>
      <c r="C58" s="6" t="s">
        <v>89</v>
      </c>
      <c r="D58" s="1" t="s">
        <v>104</v>
      </c>
      <c r="E58" s="8" t="s">
        <v>106</v>
      </c>
      <c r="F58" s="44">
        <v>1000</v>
      </c>
      <c r="G58" s="46"/>
      <c r="H58" s="44">
        <f t="shared" si="0"/>
        <v>0</v>
      </c>
      <c r="I58" s="36"/>
      <c r="J58" s="47">
        <f t="shared" si="1"/>
        <v>0</v>
      </c>
      <c r="K58" s="48"/>
      <c r="L58" s="49">
        <f t="shared" si="2"/>
        <v>0</v>
      </c>
      <c r="M58" s="49">
        <f t="shared" si="3"/>
        <v>0</v>
      </c>
      <c r="N58" s="36"/>
      <c r="O58" s="36"/>
      <c r="P58" s="41"/>
      <c r="Q58" s="42"/>
      <c r="R58" s="41"/>
      <c r="S58" s="42"/>
      <c r="T58" s="42"/>
      <c r="U58" s="37">
        <v>0</v>
      </c>
      <c r="V58" s="37">
        <v>0</v>
      </c>
      <c r="W58" s="36">
        <f t="shared" si="4"/>
        <v>0</v>
      </c>
    </row>
    <row r="59" spans="1:23" ht="30" customHeight="1" x14ac:dyDescent="0.25">
      <c r="S59" s="35"/>
      <c r="T59" s="35"/>
    </row>
    <row r="60" spans="1:23" ht="30" customHeight="1" x14ac:dyDescent="0.25">
      <c r="A60" s="55" t="s">
        <v>107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7"/>
      <c r="P60" s="18">
        <v>90</v>
      </c>
      <c r="Q60" s="17">
        <v>0.996</v>
      </c>
      <c r="R60" s="18">
        <v>50</v>
      </c>
      <c r="S60" s="19" t="s">
        <v>108</v>
      </c>
      <c r="T60" s="17" t="s">
        <v>109</v>
      </c>
    </row>
    <row r="586" spans="1:1" ht="30" customHeight="1" x14ac:dyDescent="0.25">
      <c r="A586" s="43" t="s">
        <v>110</v>
      </c>
    </row>
    <row r="587" spans="1:1" ht="30" customHeight="1" x14ac:dyDescent="0.25">
      <c r="A587" s="43" t="s">
        <v>111</v>
      </c>
    </row>
    <row r="588" spans="1:1" ht="30" customHeight="1" x14ac:dyDescent="0.25">
      <c r="A588" s="43" t="s">
        <v>112</v>
      </c>
    </row>
    <row r="589" spans="1:1" ht="30" customHeight="1" x14ac:dyDescent="0.25">
      <c r="A589" s="43" t="s">
        <v>113</v>
      </c>
    </row>
    <row r="590" spans="1:1" ht="30" customHeight="1" x14ac:dyDescent="0.25">
      <c r="A590" s="43" t="s">
        <v>114</v>
      </c>
    </row>
    <row r="591" spans="1:1" ht="30" customHeight="1" x14ac:dyDescent="0.25">
      <c r="A591" s="43" t="s">
        <v>115</v>
      </c>
    </row>
    <row r="592" spans="1:1" ht="30" customHeight="1" x14ac:dyDescent="0.25">
      <c r="A592" s="43" t="s">
        <v>116</v>
      </c>
    </row>
    <row r="593" spans="1:1" ht="30" customHeight="1" x14ac:dyDescent="0.25">
      <c r="A593" s="43" t="s">
        <v>117</v>
      </c>
    </row>
    <row r="594" spans="1:1" ht="30" customHeight="1" x14ac:dyDescent="0.25">
      <c r="A594" s="43" t="s">
        <v>118</v>
      </c>
    </row>
    <row r="595" spans="1:1" ht="30" customHeight="1" x14ac:dyDescent="0.25">
      <c r="A595" s="43" t="s">
        <v>119</v>
      </c>
    </row>
    <row r="596" spans="1:1" ht="30" customHeight="1" x14ac:dyDescent="0.25">
      <c r="A596" s="43" t="s">
        <v>120</v>
      </c>
    </row>
    <row r="597" spans="1:1" ht="30" customHeight="1" x14ac:dyDescent="0.25">
      <c r="A597" s="43" t="s">
        <v>121</v>
      </c>
    </row>
    <row r="598" spans="1:1" ht="30" customHeight="1" x14ac:dyDescent="0.25">
      <c r="A598" s="43" t="s">
        <v>122</v>
      </c>
    </row>
    <row r="599" spans="1:1" ht="30" customHeight="1" x14ac:dyDescent="0.25">
      <c r="A599" s="43" t="s">
        <v>123</v>
      </c>
    </row>
    <row r="600" spans="1:1" ht="30" customHeight="1" x14ac:dyDescent="0.25">
      <c r="A600" s="43" t="s">
        <v>124</v>
      </c>
    </row>
  </sheetData>
  <autoFilter ref="A3:U58" xr:uid="{00000000-0009-0000-0000-000000000000}"/>
  <mergeCells count="6">
    <mergeCell ref="A60:O60"/>
    <mergeCell ref="A1:W1"/>
    <mergeCell ref="A2:C2"/>
    <mergeCell ref="D2:E2"/>
    <mergeCell ref="U2:W2"/>
    <mergeCell ref="F2:T2"/>
  </mergeCells>
  <dataValidations count="4">
    <dataValidation type="list" allowBlank="1" showInputMessage="1" showErrorMessage="1" sqref="N4:N58" xr:uid="{00000000-0002-0000-0000-000000000000}">
      <formula1>$A$594:$A$596</formula1>
    </dataValidation>
    <dataValidation type="list" allowBlank="1" showInputMessage="1" showErrorMessage="1" sqref="I4:I58" xr:uid="{00000000-0002-0000-0000-000001000000}">
      <formula1>$A$587:$A$593</formula1>
    </dataValidation>
    <dataValidation type="list" allowBlank="1" showInputMessage="1" showErrorMessage="1" sqref="K4:K58" xr:uid="{00000000-0002-0000-0000-000002000000}">
      <formula1>$A$597:$A$600</formula1>
    </dataValidation>
    <dataValidation type="list" allowBlank="1" showInputMessage="1" showErrorMessage="1" sqref="G4:G58" xr:uid="{00000000-0002-0000-0000-000003000000}">
      <formula1>$A$586:$A$586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showGridLines="0" zoomScale="90" zoomScaleNormal="90" workbookViewId="0">
      <pane ySplit="1" topLeftCell="A2" activePane="bottomLeft" state="frozen"/>
      <selection pane="bottomLeft" activeCell="A2" sqref="A2"/>
    </sheetView>
  </sheetViews>
  <sheetFormatPr defaultColWidth="9.140625" defaultRowHeight="70.150000000000006" customHeight="1" x14ac:dyDescent="0.2"/>
  <cols>
    <col min="1" max="1" width="20.7109375" style="5" customWidth="1"/>
    <col min="2" max="2" width="40.7109375" style="5" customWidth="1"/>
    <col min="3" max="3" width="30.7109375" style="29" customWidth="1"/>
    <col min="4" max="4" width="40.7109375" style="5" customWidth="1"/>
    <col min="5" max="5" width="20.7109375" style="5" customWidth="1"/>
    <col min="6" max="16384" width="9.140625" style="5"/>
  </cols>
  <sheetData>
    <row r="1" spans="1:5" ht="30" customHeight="1" x14ac:dyDescent="0.2">
      <c r="A1" s="12" t="s">
        <v>7</v>
      </c>
      <c r="B1" s="13" t="s">
        <v>125</v>
      </c>
      <c r="C1" s="26" t="s">
        <v>126</v>
      </c>
      <c r="D1" s="13" t="s">
        <v>127</v>
      </c>
      <c r="E1" s="12" t="s">
        <v>128</v>
      </c>
    </row>
    <row r="2" spans="1:5" ht="79.900000000000006" customHeight="1" x14ac:dyDescent="0.2">
      <c r="A2" s="6" t="s">
        <v>129</v>
      </c>
      <c r="B2" s="3" t="s">
        <v>130</v>
      </c>
      <c r="C2" s="27" t="s">
        <v>131</v>
      </c>
      <c r="D2" s="7" t="s">
        <v>132</v>
      </c>
      <c r="E2" s="6" t="s">
        <v>133</v>
      </c>
    </row>
    <row r="3" spans="1:5" ht="79.900000000000006" customHeight="1" x14ac:dyDescent="0.2">
      <c r="A3" s="2" t="s">
        <v>134</v>
      </c>
      <c r="B3" s="3" t="s">
        <v>135</v>
      </c>
      <c r="C3" s="27" t="s">
        <v>136</v>
      </c>
      <c r="D3" s="3" t="s">
        <v>137</v>
      </c>
      <c r="E3" s="4" t="s">
        <v>138</v>
      </c>
    </row>
    <row r="4" spans="1:5" ht="79.900000000000006" customHeight="1" x14ac:dyDescent="0.2">
      <c r="A4" s="2" t="s">
        <v>139</v>
      </c>
      <c r="B4" s="3" t="s">
        <v>140</v>
      </c>
      <c r="C4" s="27" t="s">
        <v>141</v>
      </c>
      <c r="D4" s="3" t="s">
        <v>142</v>
      </c>
      <c r="E4" s="4" t="s">
        <v>143</v>
      </c>
    </row>
    <row r="5" spans="1:5" ht="79.900000000000006" customHeight="1" x14ac:dyDescent="0.2">
      <c r="A5" s="2" t="s">
        <v>144</v>
      </c>
      <c r="B5" s="3" t="s">
        <v>145</v>
      </c>
      <c r="C5" s="27" t="s">
        <v>146</v>
      </c>
      <c r="D5" s="3" t="s">
        <v>147</v>
      </c>
      <c r="E5" s="4" t="s">
        <v>148</v>
      </c>
    </row>
    <row r="6" spans="1:5" ht="79.900000000000006" customHeight="1" x14ac:dyDescent="0.2">
      <c r="A6" s="2" t="s">
        <v>149</v>
      </c>
      <c r="B6" s="21" t="s">
        <v>150</v>
      </c>
      <c r="C6" s="28" t="s">
        <v>151</v>
      </c>
      <c r="D6" s="3" t="s">
        <v>152</v>
      </c>
      <c r="E6" s="4" t="s">
        <v>133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7"/>
  <sheetViews>
    <sheetView showGridLines="0" tabSelected="1" zoomScale="70" zoomScaleNormal="70" workbookViewId="0">
      <pane ySplit="2" topLeftCell="A5" activePane="bottomLeft" state="frozen"/>
      <selection pane="bottomLeft" activeCell="E6" sqref="E6"/>
    </sheetView>
  </sheetViews>
  <sheetFormatPr defaultColWidth="9.140625" defaultRowHeight="12.75" x14ac:dyDescent="0.25"/>
  <cols>
    <col min="1" max="2" width="10.7109375" style="9" customWidth="1"/>
    <col min="3" max="4" width="40.7109375" style="39" customWidth="1"/>
    <col min="5" max="5" width="30.7109375" style="9" customWidth="1"/>
    <col min="6" max="6" width="50.7109375" style="15" customWidth="1"/>
    <col min="7" max="7" width="40.7109375" style="25" customWidth="1"/>
    <col min="8" max="8" width="40.7109375" style="15" customWidth="1"/>
    <col min="9" max="9" width="20.7109375" style="14" customWidth="1"/>
    <col min="10" max="10" width="50.7109375" style="15" customWidth="1"/>
    <col min="11" max="11" width="30.7109375" style="25" customWidth="1"/>
    <col min="12" max="12" width="50.7109375" style="15" customWidth="1"/>
    <col min="13" max="13" width="20.7109375" style="40" customWidth="1"/>
    <col min="14" max="16384" width="9.140625" style="9"/>
  </cols>
  <sheetData>
    <row r="1" spans="1:13" ht="29.25" customHeight="1" x14ac:dyDescent="0.25">
      <c r="A1" s="65" t="s">
        <v>153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30" customHeight="1" x14ac:dyDescent="0.25">
      <c r="A2" s="12" t="s">
        <v>154</v>
      </c>
      <c r="B2" s="12" t="s">
        <v>6</v>
      </c>
      <c r="C2" s="13" t="s">
        <v>8</v>
      </c>
      <c r="D2" s="13" t="s">
        <v>9</v>
      </c>
      <c r="E2" s="12" t="s">
        <v>155</v>
      </c>
      <c r="F2" s="20" t="s">
        <v>156</v>
      </c>
      <c r="G2" s="23" t="s">
        <v>157</v>
      </c>
      <c r="H2" s="13" t="s">
        <v>158</v>
      </c>
      <c r="I2" s="12" t="s">
        <v>7</v>
      </c>
      <c r="J2" s="13" t="s">
        <v>125</v>
      </c>
      <c r="K2" s="26" t="s">
        <v>126</v>
      </c>
      <c r="L2" s="13" t="s">
        <v>127</v>
      </c>
      <c r="M2" s="12" t="s">
        <v>128</v>
      </c>
    </row>
    <row r="3" spans="1:13" ht="60" customHeight="1" x14ac:dyDescent="0.25">
      <c r="A3" s="68">
        <v>1</v>
      </c>
      <c r="B3" s="22" t="s">
        <v>26</v>
      </c>
      <c r="C3" s="1" t="s">
        <v>28</v>
      </c>
      <c r="D3" s="8" t="s">
        <v>29</v>
      </c>
      <c r="E3" s="44">
        <v>1000</v>
      </c>
      <c r="F3" s="7" t="s">
        <v>159</v>
      </c>
      <c r="G3" s="24" t="s">
        <v>160</v>
      </c>
      <c r="H3" s="7" t="s">
        <v>161</v>
      </c>
      <c r="I3" s="6" t="s">
        <v>27</v>
      </c>
      <c r="J3" s="3" t="str">
        <f>VLOOKUP(I3,'Endereços Ponta A'!$A$2:$E$6,2,TRUE)</f>
        <v>Ufmg
Avenida Antônio Carlos, 6627, Prédio do ICEx, 3º andar, Sala 3050, Cidade Universitária, Pampulha, Belo Horizonte, MG
CEP.: 31270-901</v>
      </c>
      <c r="K3" s="30" t="str">
        <f>VLOOKUP(I3,'Endereços Ponta A'!$A$2:$E$6,3,TRUE)</f>
        <v>-19.870103,-43.961459</v>
      </c>
      <c r="L3" s="3" t="str">
        <f>VLOOKUP(I3,'Endereços Ponta A'!$A$2:$E$6,4,TRUE)</f>
        <v>Nome: Murilo Silva Monteiro
E-mail: murilo@pop-mg.rnp.br
Tel.: (31) 3409-5829</v>
      </c>
      <c r="M3" s="4" t="str">
        <f>VLOOKUP(I3,'Endereços Ponta A'!$A$2:$E$6,5,TRUE)</f>
        <v>017.217.985/0001-04</v>
      </c>
    </row>
    <row r="4" spans="1:13" ht="60" customHeight="1" x14ac:dyDescent="0.25">
      <c r="A4" s="68">
        <v>2</v>
      </c>
      <c r="B4" s="22" t="s">
        <v>26</v>
      </c>
      <c r="C4" s="1" t="s">
        <v>30</v>
      </c>
      <c r="D4" s="8" t="s">
        <v>31</v>
      </c>
      <c r="E4" s="44">
        <v>1000</v>
      </c>
      <c r="F4" s="7" t="s">
        <v>162</v>
      </c>
      <c r="G4" s="24" t="s">
        <v>163</v>
      </c>
      <c r="H4" s="7" t="s">
        <v>164</v>
      </c>
      <c r="I4" s="6" t="s">
        <v>27</v>
      </c>
      <c r="J4" s="3" t="str">
        <f>VLOOKUP(I4,'Endereços Ponta A'!$A$2:$E$6,2,TRUE)</f>
        <v>Ufmg
Avenida Antônio Carlos, 6627, Prédio do ICEx, 3º andar, Sala 3050, Cidade Universitária, Pampulha, Belo Horizonte, MG
CEP.: 31270-901</v>
      </c>
      <c r="K4" s="30" t="str">
        <f>VLOOKUP(I4,'Endereços Ponta A'!$A$2:$E$6,3,TRUE)</f>
        <v>-19.870103,-43.961459</v>
      </c>
      <c r="L4" s="3" t="str">
        <f>VLOOKUP(I4,'Endereços Ponta A'!$A$2:$E$6,4,TRUE)</f>
        <v>Nome: Murilo Silva Monteiro
E-mail: murilo@pop-mg.rnp.br
Tel.: (31) 3409-5829</v>
      </c>
      <c r="M4" s="4" t="str">
        <f>VLOOKUP(I4,'Endereços Ponta A'!$A$2:$E$6,5,TRUE)</f>
        <v>017.217.985/0001-04</v>
      </c>
    </row>
    <row r="5" spans="1:13" ht="60" customHeight="1" x14ac:dyDescent="0.25">
      <c r="A5" s="68">
        <v>3</v>
      </c>
      <c r="B5" s="22" t="s">
        <v>26</v>
      </c>
      <c r="C5" s="1" t="s">
        <v>30</v>
      </c>
      <c r="D5" s="8" t="s">
        <v>32</v>
      </c>
      <c r="E5" s="44">
        <v>1000</v>
      </c>
      <c r="F5" s="7" t="s">
        <v>165</v>
      </c>
      <c r="G5" s="24" t="s">
        <v>166</v>
      </c>
      <c r="H5" s="7" t="s">
        <v>167</v>
      </c>
      <c r="I5" s="6" t="s">
        <v>27</v>
      </c>
      <c r="J5" s="3" t="str">
        <f>VLOOKUP(I5,'Endereços Ponta A'!$A$2:$E$6,2,TRUE)</f>
        <v>Ufmg
Avenida Antônio Carlos, 6627, Prédio do ICEx, 3º andar, Sala 3050, Cidade Universitária, Pampulha, Belo Horizonte, MG
CEP.: 31270-901</v>
      </c>
      <c r="K5" s="30" t="str">
        <f>VLOOKUP(I5,'Endereços Ponta A'!$A$2:$E$6,3,TRUE)</f>
        <v>-19.870103,-43.961459</v>
      </c>
      <c r="L5" s="3" t="str">
        <f>VLOOKUP(I5,'Endereços Ponta A'!$A$2:$E$6,4,TRUE)</f>
        <v>Nome: Murilo Silva Monteiro
E-mail: murilo@pop-mg.rnp.br
Tel.: (31) 3409-5829</v>
      </c>
      <c r="M5" s="4" t="str">
        <f>VLOOKUP(I5,'Endereços Ponta A'!$A$2:$E$6,5,TRUE)</f>
        <v>017.217.985/0001-04</v>
      </c>
    </row>
    <row r="6" spans="1:13" ht="60" customHeight="1" x14ac:dyDescent="0.25">
      <c r="A6" s="68">
        <v>4</v>
      </c>
      <c r="B6" s="22" t="s">
        <v>26</v>
      </c>
      <c r="C6" s="1" t="s">
        <v>30</v>
      </c>
      <c r="D6" s="8" t="s">
        <v>33</v>
      </c>
      <c r="E6" s="44">
        <v>1000</v>
      </c>
      <c r="F6" s="7" t="s">
        <v>168</v>
      </c>
      <c r="G6" s="24" t="s">
        <v>169</v>
      </c>
      <c r="H6" s="7" t="s">
        <v>170</v>
      </c>
      <c r="I6" s="6" t="s">
        <v>27</v>
      </c>
      <c r="J6" s="3" t="str">
        <f>VLOOKUP(I6,'Endereços Ponta A'!$A$2:$E$6,2,TRUE)</f>
        <v>Ufmg
Avenida Antônio Carlos, 6627, Prédio do ICEx, 3º andar, Sala 3050, Cidade Universitária, Pampulha, Belo Horizonte, MG
CEP.: 31270-901</v>
      </c>
      <c r="K6" s="30" t="str">
        <f>VLOOKUP(I6,'Endereços Ponta A'!$A$2:$E$6,3,TRUE)</f>
        <v>-19.870103,-43.961459</v>
      </c>
      <c r="L6" s="3" t="str">
        <f>VLOOKUP(I6,'Endereços Ponta A'!$A$2:$E$6,4,TRUE)</f>
        <v>Nome: Murilo Silva Monteiro
E-mail: murilo@pop-mg.rnp.br
Tel.: (31) 3409-5829</v>
      </c>
      <c r="M6" s="4" t="str">
        <f>VLOOKUP(I6,'Endereços Ponta A'!$A$2:$E$6,5,TRUE)</f>
        <v>017.217.985/0001-04</v>
      </c>
    </row>
    <row r="7" spans="1:13" ht="60" customHeight="1" x14ac:dyDescent="0.25">
      <c r="A7" s="68">
        <v>5</v>
      </c>
      <c r="B7" s="22" t="s">
        <v>26</v>
      </c>
      <c r="C7" s="1" t="s">
        <v>30</v>
      </c>
      <c r="D7" s="8" t="s">
        <v>34</v>
      </c>
      <c r="E7" s="44">
        <v>1000</v>
      </c>
      <c r="F7" s="7" t="s">
        <v>171</v>
      </c>
      <c r="G7" s="24" t="s">
        <v>172</v>
      </c>
      <c r="H7" s="7" t="s">
        <v>173</v>
      </c>
      <c r="I7" s="6" t="s">
        <v>27</v>
      </c>
      <c r="J7" s="3" t="str">
        <f>VLOOKUP(I7,'Endereços Ponta A'!$A$2:$E$6,2,TRUE)</f>
        <v>Ufmg
Avenida Antônio Carlos, 6627, Prédio do ICEx, 3º andar, Sala 3050, Cidade Universitária, Pampulha, Belo Horizonte, MG
CEP.: 31270-901</v>
      </c>
      <c r="K7" s="30" t="str">
        <f>VLOOKUP(I7,'Endereços Ponta A'!$A$2:$E$6,3,TRUE)</f>
        <v>-19.870103,-43.961459</v>
      </c>
      <c r="L7" s="3" t="str">
        <f>VLOOKUP(I7,'Endereços Ponta A'!$A$2:$E$6,4,TRUE)</f>
        <v>Nome: Murilo Silva Monteiro
E-mail: murilo@pop-mg.rnp.br
Tel.: (31) 3409-5829</v>
      </c>
      <c r="M7" s="4" t="str">
        <f>VLOOKUP(I7,'Endereços Ponta A'!$A$2:$E$6,5,TRUE)</f>
        <v>017.217.985/0001-04</v>
      </c>
    </row>
    <row r="8" spans="1:13" ht="60" customHeight="1" x14ac:dyDescent="0.25">
      <c r="A8" s="68">
        <v>6</v>
      </c>
      <c r="B8" s="22" t="s">
        <v>26</v>
      </c>
      <c r="C8" s="1" t="s">
        <v>30</v>
      </c>
      <c r="D8" s="8" t="s">
        <v>35</v>
      </c>
      <c r="E8" s="44">
        <v>1000</v>
      </c>
      <c r="F8" s="7" t="s">
        <v>174</v>
      </c>
      <c r="G8" s="67" t="s">
        <v>324</v>
      </c>
      <c r="H8" s="7" t="s">
        <v>175</v>
      </c>
      <c r="I8" s="6" t="s">
        <v>27</v>
      </c>
      <c r="J8" s="3" t="str">
        <f>VLOOKUP(I8,'Endereços Ponta A'!$A$2:$E$6,2,TRUE)</f>
        <v>Ufmg
Avenida Antônio Carlos, 6627, Prédio do ICEx, 3º andar, Sala 3050, Cidade Universitária, Pampulha, Belo Horizonte, MG
CEP.: 31270-901</v>
      </c>
      <c r="K8" s="30" t="str">
        <f>VLOOKUP(I8,'Endereços Ponta A'!$A$2:$E$6,3,TRUE)</f>
        <v>-19.870103,-43.961459</v>
      </c>
      <c r="L8" s="3" t="str">
        <f>VLOOKUP(I8,'Endereços Ponta A'!$A$2:$E$6,4,TRUE)</f>
        <v>Nome: Murilo Silva Monteiro
E-mail: murilo@pop-mg.rnp.br
Tel.: (31) 3409-5829</v>
      </c>
      <c r="M8" s="4" t="str">
        <f>VLOOKUP(I8,'Endereços Ponta A'!$A$2:$E$6,5,TRUE)</f>
        <v>017.217.985/0001-04</v>
      </c>
    </row>
    <row r="9" spans="1:13" ht="60" customHeight="1" x14ac:dyDescent="0.25">
      <c r="A9" s="68">
        <v>7</v>
      </c>
      <c r="B9" s="22" t="s">
        <v>26</v>
      </c>
      <c r="C9" s="1" t="s">
        <v>30</v>
      </c>
      <c r="D9" s="8" t="s">
        <v>36</v>
      </c>
      <c r="E9" s="44">
        <v>1000</v>
      </c>
      <c r="F9" s="7" t="s">
        <v>176</v>
      </c>
      <c r="G9" s="24" t="s">
        <v>177</v>
      </c>
      <c r="H9" s="7" t="s">
        <v>178</v>
      </c>
      <c r="I9" s="6" t="s">
        <v>27</v>
      </c>
      <c r="J9" s="3" t="str">
        <f>VLOOKUP(I9,'Endereços Ponta A'!$A$2:$E$6,2,TRUE)</f>
        <v>Ufmg
Avenida Antônio Carlos, 6627, Prédio do ICEx, 3º andar, Sala 3050, Cidade Universitária, Pampulha, Belo Horizonte, MG
CEP.: 31270-901</v>
      </c>
      <c r="K9" s="30" t="str">
        <f>VLOOKUP(I9,'Endereços Ponta A'!$A$2:$E$6,3,TRUE)</f>
        <v>-19.870103,-43.961459</v>
      </c>
      <c r="L9" s="3" t="str">
        <f>VLOOKUP(I9,'Endereços Ponta A'!$A$2:$E$6,4,TRUE)</f>
        <v>Nome: Murilo Silva Monteiro
E-mail: murilo@pop-mg.rnp.br
Tel.: (31) 3409-5829</v>
      </c>
      <c r="M9" s="4" t="str">
        <f>VLOOKUP(I9,'Endereços Ponta A'!$A$2:$E$6,5,TRUE)</f>
        <v>017.217.985/0001-04</v>
      </c>
    </row>
    <row r="10" spans="1:13" ht="60" customHeight="1" x14ac:dyDescent="0.25">
      <c r="A10" s="68">
        <v>8</v>
      </c>
      <c r="B10" s="22" t="s">
        <v>26</v>
      </c>
      <c r="C10" s="1" t="s">
        <v>30</v>
      </c>
      <c r="D10" s="8" t="s">
        <v>58</v>
      </c>
      <c r="E10" s="44">
        <v>2000</v>
      </c>
      <c r="F10" s="7" t="s">
        <v>179</v>
      </c>
      <c r="G10" s="24" t="s">
        <v>315</v>
      </c>
      <c r="H10" s="7" t="s">
        <v>180</v>
      </c>
      <c r="I10" s="6" t="s">
        <v>27</v>
      </c>
      <c r="J10" s="3" t="str">
        <f>VLOOKUP(I10,'Endereços Ponta A'!$A$2:$E$6,2,TRUE)</f>
        <v>Ufmg
Avenida Antônio Carlos, 6627, Prédio do ICEx, 3º andar, Sala 3050, Cidade Universitária, Pampulha, Belo Horizonte, MG
CEP.: 31270-901</v>
      </c>
      <c r="K10" s="30" t="str">
        <f>VLOOKUP(I10,'Endereços Ponta A'!$A$2:$E$6,3,TRUE)</f>
        <v>-19.870103,-43.961459</v>
      </c>
      <c r="L10" s="3" t="str">
        <f>VLOOKUP(I10,'Endereços Ponta A'!$A$2:$E$6,4,TRUE)</f>
        <v>Nome: Murilo Silva Monteiro
E-mail: murilo@pop-mg.rnp.br
Tel.: (31) 3409-5829</v>
      </c>
      <c r="M10" s="4" t="str">
        <f>VLOOKUP(I10,'Endereços Ponta A'!$A$2:$E$6,5,TRUE)</f>
        <v>017.217.985/0001-04</v>
      </c>
    </row>
    <row r="11" spans="1:13" ht="60" customHeight="1" x14ac:dyDescent="0.25">
      <c r="A11" s="68">
        <v>9</v>
      </c>
      <c r="B11" s="22" t="s">
        <v>26</v>
      </c>
      <c r="C11" s="1" t="s">
        <v>37</v>
      </c>
      <c r="D11" s="8" t="s">
        <v>38</v>
      </c>
      <c r="E11" s="44">
        <v>1000</v>
      </c>
      <c r="F11" s="7" t="s">
        <v>181</v>
      </c>
      <c r="G11" s="24" t="s">
        <v>316</v>
      </c>
      <c r="H11" s="7" t="s">
        <v>182</v>
      </c>
      <c r="I11" s="6" t="s">
        <v>27</v>
      </c>
      <c r="J11" s="3" t="str">
        <f>VLOOKUP(I11,'Endereços Ponta A'!$A$2:$E$6,2,TRUE)</f>
        <v>Ufmg
Avenida Antônio Carlos, 6627, Prédio do ICEx, 3º andar, Sala 3050, Cidade Universitária, Pampulha, Belo Horizonte, MG
CEP.: 31270-901</v>
      </c>
      <c r="K11" s="30" t="str">
        <f>VLOOKUP(I11,'Endereços Ponta A'!$A$2:$E$6,3,TRUE)</f>
        <v>-19.870103,-43.961459</v>
      </c>
      <c r="L11" s="3" t="str">
        <f>VLOOKUP(I11,'Endereços Ponta A'!$A$2:$E$6,4,TRUE)</f>
        <v>Nome: Murilo Silva Monteiro
E-mail: murilo@pop-mg.rnp.br
Tel.: (31) 3409-5829</v>
      </c>
      <c r="M11" s="4" t="str">
        <f>VLOOKUP(I11,'Endereços Ponta A'!$A$2:$E$6,5,TRUE)</f>
        <v>017.217.985/0001-04</v>
      </c>
    </row>
    <row r="12" spans="1:13" ht="60" customHeight="1" x14ac:dyDescent="0.25">
      <c r="A12" s="68">
        <v>10</v>
      </c>
      <c r="B12" s="22" t="s">
        <v>26</v>
      </c>
      <c r="C12" s="1" t="s">
        <v>37</v>
      </c>
      <c r="D12" s="8" t="s">
        <v>39</v>
      </c>
      <c r="E12" s="44">
        <v>1000</v>
      </c>
      <c r="F12" s="7" t="s">
        <v>183</v>
      </c>
      <c r="G12" s="24" t="s">
        <v>184</v>
      </c>
      <c r="H12" s="7" t="s">
        <v>185</v>
      </c>
      <c r="I12" s="6" t="s">
        <v>27</v>
      </c>
      <c r="J12" s="3" t="str">
        <f>VLOOKUP(I12,'Endereços Ponta A'!$A$2:$E$6,2,TRUE)</f>
        <v>Ufmg
Avenida Antônio Carlos, 6627, Prédio do ICEx, 3º andar, Sala 3050, Cidade Universitária, Pampulha, Belo Horizonte, MG
CEP.: 31270-901</v>
      </c>
      <c r="K12" s="30" t="str">
        <f>VLOOKUP(I12,'Endereços Ponta A'!$A$2:$E$6,3,TRUE)</f>
        <v>-19.870103,-43.961459</v>
      </c>
      <c r="L12" s="3" t="str">
        <f>VLOOKUP(I12,'Endereços Ponta A'!$A$2:$E$6,4,TRUE)</f>
        <v>Nome: Murilo Silva Monteiro
E-mail: murilo@pop-mg.rnp.br
Tel.: (31) 3409-5829</v>
      </c>
      <c r="M12" s="4" t="str">
        <f>VLOOKUP(I12,'Endereços Ponta A'!$A$2:$E$6,5,TRUE)</f>
        <v>017.217.985/0001-04</v>
      </c>
    </row>
    <row r="13" spans="1:13" ht="60" customHeight="1" x14ac:dyDescent="0.25">
      <c r="A13" s="68">
        <v>11</v>
      </c>
      <c r="B13" s="22" t="s">
        <v>26</v>
      </c>
      <c r="C13" s="1" t="s">
        <v>37</v>
      </c>
      <c r="D13" s="8" t="s">
        <v>40</v>
      </c>
      <c r="E13" s="44">
        <v>1000</v>
      </c>
      <c r="F13" s="7" t="s">
        <v>186</v>
      </c>
      <c r="G13" s="24" t="s">
        <v>187</v>
      </c>
      <c r="H13" s="7" t="s">
        <v>188</v>
      </c>
      <c r="I13" s="6" t="s">
        <v>27</v>
      </c>
      <c r="J13" s="3" t="str">
        <f>VLOOKUP(I13,'Endereços Ponta A'!$A$2:$E$6,2,TRUE)</f>
        <v>Ufmg
Avenida Antônio Carlos, 6627, Prédio do ICEx, 3º andar, Sala 3050, Cidade Universitária, Pampulha, Belo Horizonte, MG
CEP.: 31270-901</v>
      </c>
      <c r="K13" s="30" t="str">
        <f>VLOOKUP(I13,'Endereços Ponta A'!$A$2:$E$6,3,TRUE)</f>
        <v>-19.870103,-43.961459</v>
      </c>
      <c r="L13" s="3" t="str">
        <f>VLOOKUP(I13,'Endereços Ponta A'!$A$2:$E$6,4,TRUE)</f>
        <v>Nome: Murilo Silva Monteiro
E-mail: murilo@pop-mg.rnp.br
Tel.: (31) 3409-5829</v>
      </c>
      <c r="M13" s="4" t="str">
        <f>VLOOKUP(I13,'Endereços Ponta A'!$A$2:$E$6,5,TRUE)</f>
        <v>017.217.985/0001-04</v>
      </c>
    </row>
    <row r="14" spans="1:13" ht="60" customHeight="1" x14ac:dyDescent="0.25">
      <c r="A14" s="68">
        <v>12</v>
      </c>
      <c r="B14" s="22" t="s">
        <v>26</v>
      </c>
      <c r="C14" s="1" t="s">
        <v>41</v>
      </c>
      <c r="D14" s="8" t="s">
        <v>42</v>
      </c>
      <c r="E14" s="44">
        <v>1000</v>
      </c>
      <c r="F14" s="7" t="s">
        <v>189</v>
      </c>
      <c r="G14" s="24" t="s">
        <v>190</v>
      </c>
      <c r="H14" s="7" t="s">
        <v>191</v>
      </c>
      <c r="I14" s="6" t="s">
        <v>27</v>
      </c>
      <c r="J14" s="3" t="str">
        <f>VLOOKUP(I14,'Endereços Ponta A'!$A$2:$E$6,2,TRUE)</f>
        <v>Ufmg
Avenida Antônio Carlos, 6627, Prédio do ICEx, 3º andar, Sala 3050, Cidade Universitária, Pampulha, Belo Horizonte, MG
CEP.: 31270-901</v>
      </c>
      <c r="K14" s="30" t="str">
        <f>VLOOKUP(I14,'Endereços Ponta A'!$A$2:$E$6,3,TRUE)</f>
        <v>-19.870103,-43.961459</v>
      </c>
      <c r="L14" s="3" t="str">
        <f>VLOOKUP(I14,'Endereços Ponta A'!$A$2:$E$6,4,TRUE)</f>
        <v>Nome: Murilo Silva Monteiro
E-mail: murilo@pop-mg.rnp.br
Tel.: (31) 3409-5829</v>
      </c>
      <c r="M14" s="4" t="str">
        <f>VLOOKUP(I14,'Endereços Ponta A'!$A$2:$E$6,5,TRUE)</f>
        <v>017.217.985/0001-04</v>
      </c>
    </row>
    <row r="15" spans="1:13" ht="60" customHeight="1" x14ac:dyDescent="0.25">
      <c r="A15" s="68">
        <v>13</v>
      </c>
      <c r="B15" s="22" t="s">
        <v>26</v>
      </c>
      <c r="C15" s="1" t="s">
        <v>41</v>
      </c>
      <c r="D15" s="8" t="s">
        <v>43</v>
      </c>
      <c r="E15" s="44">
        <v>1000</v>
      </c>
      <c r="F15" s="7" t="s">
        <v>192</v>
      </c>
      <c r="G15" s="24" t="s">
        <v>193</v>
      </c>
      <c r="H15" s="7" t="s">
        <v>194</v>
      </c>
      <c r="I15" s="6" t="s">
        <v>27</v>
      </c>
      <c r="J15" s="3" t="str">
        <f>VLOOKUP(I15,'Endereços Ponta A'!$A$2:$E$6,2,TRUE)</f>
        <v>Ufmg
Avenida Antônio Carlos, 6627, Prédio do ICEx, 3º andar, Sala 3050, Cidade Universitária, Pampulha, Belo Horizonte, MG
CEP.: 31270-901</v>
      </c>
      <c r="K15" s="30" t="str">
        <f>VLOOKUP(I15,'Endereços Ponta A'!$A$2:$E$6,3,TRUE)</f>
        <v>-19.870103,-43.961459</v>
      </c>
      <c r="L15" s="3" t="str">
        <f>VLOOKUP(I15,'Endereços Ponta A'!$A$2:$E$6,4,TRUE)</f>
        <v>Nome: Murilo Silva Monteiro
E-mail: murilo@pop-mg.rnp.br
Tel.: (31) 3409-5829</v>
      </c>
      <c r="M15" s="4" t="str">
        <f>VLOOKUP(I15,'Endereços Ponta A'!$A$2:$E$6,5,TRUE)</f>
        <v>017.217.985/0001-04</v>
      </c>
    </row>
    <row r="16" spans="1:13" ht="60" customHeight="1" x14ac:dyDescent="0.25">
      <c r="A16" s="68">
        <v>14</v>
      </c>
      <c r="B16" s="22" t="s">
        <v>26</v>
      </c>
      <c r="C16" s="1" t="s">
        <v>41</v>
      </c>
      <c r="D16" s="8" t="s">
        <v>44</v>
      </c>
      <c r="E16" s="44">
        <v>1000</v>
      </c>
      <c r="F16" s="7" t="s">
        <v>195</v>
      </c>
      <c r="G16" s="24" t="s">
        <v>196</v>
      </c>
      <c r="H16" s="7" t="s">
        <v>197</v>
      </c>
      <c r="I16" s="6" t="s">
        <v>27</v>
      </c>
      <c r="J16" s="3" t="str">
        <f>VLOOKUP(I16,'Endereços Ponta A'!$A$2:$E$6,2,TRUE)</f>
        <v>Ufmg
Avenida Antônio Carlos, 6627, Prédio do ICEx, 3º andar, Sala 3050, Cidade Universitária, Pampulha, Belo Horizonte, MG
CEP.: 31270-901</v>
      </c>
      <c r="K16" s="30" t="str">
        <f>VLOOKUP(I16,'Endereços Ponta A'!$A$2:$E$6,3,TRUE)</f>
        <v>-19.870103,-43.961459</v>
      </c>
      <c r="L16" s="3" t="str">
        <f>VLOOKUP(I16,'Endereços Ponta A'!$A$2:$E$6,4,TRUE)</f>
        <v>Nome: Murilo Silva Monteiro
E-mail: murilo@pop-mg.rnp.br
Tel.: (31) 3409-5829</v>
      </c>
      <c r="M16" s="4" t="str">
        <f>VLOOKUP(I16,'Endereços Ponta A'!$A$2:$E$6,5,TRUE)</f>
        <v>017.217.985/0001-04</v>
      </c>
    </row>
    <row r="17" spans="1:13" ht="60" customHeight="1" x14ac:dyDescent="0.25">
      <c r="A17" s="68">
        <v>15</v>
      </c>
      <c r="B17" s="22" t="s">
        <v>26</v>
      </c>
      <c r="C17" s="1" t="s">
        <v>41</v>
      </c>
      <c r="D17" s="8" t="s">
        <v>45</v>
      </c>
      <c r="E17" s="44">
        <v>1000</v>
      </c>
      <c r="F17" s="7" t="s">
        <v>198</v>
      </c>
      <c r="G17" s="24" t="s">
        <v>199</v>
      </c>
      <c r="H17" s="7" t="s">
        <v>200</v>
      </c>
      <c r="I17" s="6" t="s">
        <v>27</v>
      </c>
      <c r="J17" s="3" t="str">
        <f>VLOOKUP(I17,'Endereços Ponta A'!$A$2:$E$6,2,TRUE)</f>
        <v>Ufmg
Avenida Antônio Carlos, 6627, Prédio do ICEx, 3º andar, Sala 3050, Cidade Universitária, Pampulha, Belo Horizonte, MG
CEP.: 31270-901</v>
      </c>
      <c r="K17" s="30" t="str">
        <f>VLOOKUP(I17,'Endereços Ponta A'!$A$2:$E$6,3,TRUE)</f>
        <v>-19.870103,-43.961459</v>
      </c>
      <c r="L17" s="3" t="str">
        <f>VLOOKUP(I17,'Endereços Ponta A'!$A$2:$E$6,4,TRUE)</f>
        <v>Nome: Murilo Silva Monteiro
E-mail: murilo@pop-mg.rnp.br
Tel.: (31) 3409-5829</v>
      </c>
      <c r="M17" s="4" t="str">
        <f>VLOOKUP(I17,'Endereços Ponta A'!$A$2:$E$6,5,TRUE)</f>
        <v>017.217.985/0001-04</v>
      </c>
    </row>
    <row r="18" spans="1:13" ht="60" customHeight="1" x14ac:dyDescent="0.25">
      <c r="A18" s="68">
        <v>16</v>
      </c>
      <c r="B18" s="22" t="s">
        <v>26</v>
      </c>
      <c r="C18" s="1" t="s">
        <v>41</v>
      </c>
      <c r="D18" s="8" t="s">
        <v>46</v>
      </c>
      <c r="E18" s="44">
        <v>1000</v>
      </c>
      <c r="F18" s="7" t="s">
        <v>201</v>
      </c>
      <c r="G18" s="24" t="s">
        <v>202</v>
      </c>
      <c r="H18" s="7" t="s">
        <v>203</v>
      </c>
      <c r="I18" s="6" t="s">
        <v>27</v>
      </c>
      <c r="J18" s="3" t="str">
        <f>VLOOKUP(I18,'Endereços Ponta A'!$A$2:$E$6,2,TRUE)</f>
        <v>Ufmg
Avenida Antônio Carlos, 6627, Prédio do ICEx, 3º andar, Sala 3050, Cidade Universitária, Pampulha, Belo Horizonte, MG
CEP.: 31270-901</v>
      </c>
      <c r="K18" s="30" t="str">
        <f>VLOOKUP(I18,'Endereços Ponta A'!$A$2:$E$6,3,TRUE)</f>
        <v>-19.870103,-43.961459</v>
      </c>
      <c r="L18" s="3" t="str">
        <f>VLOOKUP(I18,'Endereços Ponta A'!$A$2:$E$6,4,TRUE)</f>
        <v>Nome: Murilo Silva Monteiro
E-mail: murilo@pop-mg.rnp.br
Tel.: (31) 3409-5829</v>
      </c>
      <c r="M18" s="4" t="str">
        <f>VLOOKUP(I18,'Endereços Ponta A'!$A$2:$E$6,5,TRUE)</f>
        <v>017.217.985/0001-04</v>
      </c>
    </row>
    <row r="19" spans="1:13" ht="60" customHeight="1" x14ac:dyDescent="0.25">
      <c r="A19" s="68">
        <v>17</v>
      </c>
      <c r="B19" s="22" t="s">
        <v>26</v>
      </c>
      <c r="C19" s="1" t="s">
        <v>47</v>
      </c>
      <c r="D19" s="8" t="s">
        <v>48</v>
      </c>
      <c r="E19" s="44">
        <v>1000</v>
      </c>
      <c r="F19" s="7" t="s">
        <v>204</v>
      </c>
      <c r="G19" s="24" t="s">
        <v>205</v>
      </c>
      <c r="H19" s="7" t="s">
        <v>206</v>
      </c>
      <c r="I19" s="6" t="s">
        <v>27</v>
      </c>
      <c r="J19" s="3" t="str">
        <f>VLOOKUP(I19,'Endereços Ponta A'!$A$2:$E$6,2,TRUE)</f>
        <v>Ufmg
Avenida Antônio Carlos, 6627, Prédio do ICEx, 3º andar, Sala 3050, Cidade Universitária, Pampulha, Belo Horizonte, MG
CEP.: 31270-901</v>
      </c>
      <c r="K19" s="30" t="str">
        <f>VLOOKUP(I19,'Endereços Ponta A'!$A$2:$E$6,3,TRUE)</f>
        <v>-19.870103,-43.961459</v>
      </c>
      <c r="L19" s="3" t="str">
        <f>VLOOKUP(I19,'Endereços Ponta A'!$A$2:$E$6,4,TRUE)</f>
        <v>Nome: Murilo Silva Monteiro
E-mail: murilo@pop-mg.rnp.br
Tel.: (31) 3409-5829</v>
      </c>
      <c r="M19" s="4" t="str">
        <f>VLOOKUP(I19,'Endereços Ponta A'!$A$2:$E$6,5,TRUE)</f>
        <v>017.217.985/0001-04</v>
      </c>
    </row>
    <row r="20" spans="1:13" ht="60" customHeight="1" x14ac:dyDescent="0.25">
      <c r="A20" s="68">
        <v>18</v>
      </c>
      <c r="B20" s="22" t="s">
        <v>26</v>
      </c>
      <c r="C20" s="1" t="s">
        <v>47</v>
      </c>
      <c r="D20" s="8" t="s">
        <v>49</v>
      </c>
      <c r="E20" s="44">
        <v>1000</v>
      </c>
      <c r="F20" s="7" t="s">
        <v>207</v>
      </c>
      <c r="G20" s="24" t="s">
        <v>208</v>
      </c>
      <c r="H20" s="7" t="s">
        <v>209</v>
      </c>
      <c r="I20" s="6" t="s">
        <v>27</v>
      </c>
      <c r="J20" s="3" t="str">
        <f>VLOOKUP(I20,'Endereços Ponta A'!$A$2:$E$6,2,TRUE)</f>
        <v>Ufmg
Avenida Antônio Carlos, 6627, Prédio do ICEx, 3º andar, Sala 3050, Cidade Universitária, Pampulha, Belo Horizonte, MG
CEP.: 31270-901</v>
      </c>
      <c r="K20" s="30" t="str">
        <f>VLOOKUP(I20,'Endereços Ponta A'!$A$2:$E$6,3,TRUE)</f>
        <v>-19.870103,-43.961459</v>
      </c>
      <c r="L20" s="3" t="str">
        <f>VLOOKUP(I20,'Endereços Ponta A'!$A$2:$E$6,4,TRUE)</f>
        <v>Nome: Murilo Silva Monteiro
E-mail: murilo@pop-mg.rnp.br
Tel.: (31) 3409-5829</v>
      </c>
      <c r="M20" s="4" t="str">
        <f>VLOOKUP(I20,'Endereços Ponta A'!$A$2:$E$6,5,TRUE)</f>
        <v>017.217.985/0001-04</v>
      </c>
    </row>
    <row r="21" spans="1:13" ht="60" customHeight="1" x14ac:dyDescent="0.25">
      <c r="A21" s="68">
        <v>19</v>
      </c>
      <c r="B21" s="22" t="s">
        <v>26</v>
      </c>
      <c r="C21" s="1" t="s">
        <v>47</v>
      </c>
      <c r="D21" s="8" t="s">
        <v>50</v>
      </c>
      <c r="E21" s="44">
        <v>1000</v>
      </c>
      <c r="F21" s="7" t="s">
        <v>210</v>
      </c>
      <c r="G21" s="24" t="s">
        <v>211</v>
      </c>
      <c r="H21" s="7" t="s">
        <v>212</v>
      </c>
      <c r="I21" s="6" t="s">
        <v>27</v>
      </c>
      <c r="J21" s="3" t="str">
        <f>VLOOKUP(I21,'Endereços Ponta A'!$A$2:$E$6,2,TRUE)</f>
        <v>Ufmg
Avenida Antônio Carlos, 6627, Prédio do ICEx, 3º andar, Sala 3050, Cidade Universitária, Pampulha, Belo Horizonte, MG
CEP.: 31270-901</v>
      </c>
      <c r="K21" s="30" t="str">
        <f>VLOOKUP(I21,'Endereços Ponta A'!$A$2:$E$6,3,TRUE)</f>
        <v>-19.870103,-43.961459</v>
      </c>
      <c r="L21" s="3" t="str">
        <f>VLOOKUP(I21,'Endereços Ponta A'!$A$2:$E$6,4,TRUE)</f>
        <v>Nome: Murilo Silva Monteiro
E-mail: murilo@pop-mg.rnp.br
Tel.: (31) 3409-5829</v>
      </c>
      <c r="M21" s="4" t="str">
        <f>VLOOKUP(I21,'Endereços Ponta A'!$A$2:$E$6,5,TRUE)</f>
        <v>017.217.985/0001-04</v>
      </c>
    </row>
    <row r="22" spans="1:13" ht="60" customHeight="1" x14ac:dyDescent="0.25">
      <c r="A22" s="68">
        <v>20</v>
      </c>
      <c r="B22" s="22" t="s">
        <v>26</v>
      </c>
      <c r="C22" s="1" t="s">
        <v>47</v>
      </c>
      <c r="D22" s="8" t="s">
        <v>51</v>
      </c>
      <c r="E22" s="44">
        <v>1000</v>
      </c>
      <c r="F22" s="7" t="s">
        <v>213</v>
      </c>
      <c r="G22" s="24" t="s">
        <v>214</v>
      </c>
      <c r="H22" s="7" t="s">
        <v>215</v>
      </c>
      <c r="I22" s="6" t="s">
        <v>27</v>
      </c>
      <c r="J22" s="3" t="str">
        <f>VLOOKUP(I22,'Endereços Ponta A'!$A$2:$E$6,2,TRUE)</f>
        <v>Ufmg
Avenida Antônio Carlos, 6627, Prédio do ICEx, 3º andar, Sala 3050, Cidade Universitária, Pampulha, Belo Horizonte, MG
CEP.: 31270-901</v>
      </c>
      <c r="K22" s="30" t="str">
        <f>VLOOKUP(I22,'Endereços Ponta A'!$A$2:$E$6,3,TRUE)</f>
        <v>-19.870103,-43.961459</v>
      </c>
      <c r="L22" s="3" t="str">
        <f>VLOOKUP(I22,'Endereços Ponta A'!$A$2:$E$6,4,TRUE)</f>
        <v>Nome: Murilo Silva Monteiro
E-mail: murilo@pop-mg.rnp.br
Tel.: (31) 3409-5829</v>
      </c>
      <c r="M22" s="4" t="str">
        <f>VLOOKUP(I22,'Endereços Ponta A'!$A$2:$E$6,5,TRUE)</f>
        <v>017.217.985/0001-04</v>
      </c>
    </row>
    <row r="23" spans="1:13" ht="60" customHeight="1" x14ac:dyDescent="0.25">
      <c r="A23" s="68">
        <v>21</v>
      </c>
      <c r="B23" s="22" t="s">
        <v>26</v>
      </c>
      <c r="C23" s="1" t="s">
        <v>52</v>
      </c>
      <c r="D23" s="8" t="s">
        <v>53</v>
      </c>
      <c r="E23" s="44">
        <v>1000</v>
      </c>
      <c r="F23" s="7" t="s">
        <v>216</v>
      </c>
      <c r="G23" s="24" t="s">
        <v>217</v>
      </c>
      <c r="H23" s="7" t="s">
        <v>218</v>
      </c>
      <c r="I23" s="6" t="s">
        <v>27</v>
      </c>
      <c r="J23" s="3" t="str">
        <f>VLOOKUP(I23,'Endereços Ponta A'!$A$2:$E$6,2,TRUE)</f>
        <v>Ufmg
Avenida Antônio Carlos, 6627, Prédio do ICEx, 3º andar, Sala 3050, Cidade Universitária, Pampulha, Belo Horizonte, MG
CEP.: 31270-901</v>
      </c>
      <c r="K23" s="30" t="str">
        <f>VLOOKUP(I23,'Endereços Ponta A'!$A$2:$E$6,3,TRUE)</f>
        <v>-19.870103,-43.961459</v>
      </c>
      <c r="L23" s="3" t="str">
        <f>VLOOKUP(I23,'Endereços Ponta A'!$A$2:$E$6,4,TRUE)</f>
        <v>Nome: Murilo Silva Monteiro
E-mail: murilo@pop-mg.rnp.br
Tel.: (31) 3409-5829</v>
      </c>
      <c r="M23" s="4" t="str">
        <f>VLOOKUP(I23,'Endereços Ponta A'!$A$2:$E$6,5,TRUE)</f>
        <v>017.217.985/0001-04</v>
      </c>
    </row>
    <row r="24" spans="1:13" ht="60" customHeight="1" x14ac:dyDescent="0.25">
      <c r="A24" s="68">
        <v>22</v>
      </c>
      <c r="B24" s="22" t="s">
        <v>26</v>
      </c>
      <c r="C24" s="1" t="s">
        <v>52</v>
      </c>
      <c r="D24" s="8" t="s">
        <v>54</v>
      </c>
      <c r="E24" s="44">
        <v>1000</v>
      </c>
      <c r="F24" s="7" t="s">
        <v>219</v>
      </c>
      <c r="G24" s="24" t="s">
        <v>220</v>
      </c>
      <c r="H24" s="7" t="s">
        <v>221</v>
      </c>
      <c r="I24" s="6" t="s">
        <v>27</v>
      </c>
      <c r="J24" s="3" t="str">
        <f>VLOOKUP(I24,'Endereços Ponta A'!$A$2:$E$6,2,TRUE)</f>
        <v>Ufmg
Avenida Antônio Carlos, 6627, Prédio do ICEx, 3º andar, Sala 3050, Cidade Universitária, Pampulha, Belo Horizonte, MG
CEP.: 31270-901</v>
      </c>
      <c r="K24" s="30" t="str">
        <f>VLOOKUP(I24,'Endereços Ponta A'!$A$2:$E$6,3,TRUE)</f>
        <v>-19.870103,-43.961459</v>
      </c>
      <c r="L24" s="3" t="str">
        <f>VLOOKUP(I24,'Endereços Ponta A'!$A$2:$E$6,4,TRUE)</f>
        <v>Nome: Murilo Silva Monteiro
E-mail: murilo@pop-mg.rnp.br
Tel.: (31) 3409-5829</v>
      </c>
      <c r="M24" s="4" t="str">
        <f>VLOOKUP(I24,'Endereços Ponta A'!$A$2:$E$6,5,TRUE)</f>
        <v>017.217.985/0001-04</v>
      </c>
    </row>
    <row r="25" spans="1:13" ht="60" customHeight="1" x14ac:dyDescent="0.25">
      <c r="A25" s="68">
        <v>23</v>
      </c>
      <c r="B25" s="22" t="s">
        <v>26</v>
      </c>
      <c r="C25" s="1" t="s">
        <v>52</v>
      </c>
      <c r="D25" s="8" t="s">
        <v>55</v>
      </c>
      <c r="E25" s="44">
        <v>1000</v>
      </c>
      <c r="F25" s="7" t="s">
        <v>222</v>
      </c>
      <c r="G25" s="24" t="s">
        <v>223</v>
      </c>
      <c r="H25" s="7" t="s">
        <v>224</v>
      </c>
      <c r="I25" s="6" t="s">
        <v>27</v>
      </c>
      <c r="J25" s="3" t="str">
        <f>VLOOKUP(I25,'Endereços Ponta A'!$A$2:$E$6,2,TRUE)</f>
        <v>Ufmg
Avenida Antônio Carlos, 6627, Prédio do ICEx, 3º andar, Sala 3050, Cidade Universitária, Pampulha, Belo Horizonte, MG
CEP.: 31270-901</v>
      </c>
      <c r="K25" s="30" t="str">
        <f>VLOOKUP(I25,'Endereços Ponta A'!$A$2:$E$6,3,TRUE)</f>
        <v>-19.870103,-43.961459</v>
      </c>
      <c r="L25" s="3" t="str">
        <f>VLOOKUP(I25,'Endereços Ponta A'!$A$2:$E$6,4,TRUE)</f>
        <v>Nome: Murilo Silva Monteiro
E-mail: murilo@pop-mg.rnp.br
Tel.: (31) 3409-5829</v>
      </c>
      <c r="M25" s="4" t="str">
        <f>VLOOKUP(I25,'Endereços Ponta A'!$A$2:$E$6,5,TRUE)</f>
        <v>017.217.985/0001-04</v>
      </c>
    </row>
    <row r="26" spans="1:13" ht="60" customHeight="1" x14ac:dyDescent="0.25">
      <c r="A26" s="68">
        <v>24</v>
      </c>
      <c r="B26" s="22" t="s">
        <v>26</v>
      </c>
      <c r="C26" s="1" t="s">
        <v>52</v>
      </c>
      <c r="D26" s="8" t="s">
        <v>322</v>
      </c>
      <c r="E26" s="44">
        <v>1000</v>
      </c>
      <c r="F26" s="7" t="s">
        <v>225</v>
      </c>
      <c r="G26" s="24" t="s">
        <v>317</v>
      </c>
      <c r="H26" s="7" t="s">
        <v>226</v>
      </c>
      <c r="I26" s="6" t="s">
        <v>27</v>
      </c>
      <c r="J26" s="3" t="str">
        <f>VLOOKUP(I26,'Endereços Ponta A'!$A$2:$E$6,2,TRUE)</f>
        <v>Ufmg
Avenida Antônio Carlos, 6627, Prédio do ICEx, 3º andar, Sala 3050, Cidade Universitária, Pampulha, Belo Horizonte, MG
CEP.: 31270-901</v>
      </c>
      <c r="K26" s="30" t="str">
        <f>VLOOKUP(I26,'Endereços Ponta A'!$A$2:$E$6,3,TRUE)</f>
        <v>-19.870103,-43.961459</v>
      </c>
      <c r="L26" s="3" t="str">
        <f>VLOOKUP(I26,'Endereços Ponta A'!$A$2:$E$6,4,TRUE)</f>
        <v>Nome: Murilo Silva Monteiro
E-mail: murilo@pop-mg.rnp.br
Tel.: (31) 3409-5829</v>
      </c>
      <c r="M26" s="4" t="str">
        <f>VLOOKUP(I26,'Endereços Ponta A'!$A$2:$E$6,5,TRUE)</f>
        <v>017.217.985/0001-04</v>
      </c>
    </row>
    <row r="27" spans="1:13" ht="60" customHeight="1" x14ac:dyDescent="0.25">
      <c r="A27" s="68">
        <v>25</v>
      </c>
      <c r="B27" s="22" t="s">
        <v>26</v>
      </c>
      <c r="C27" s="1" t="s">
        <v>52</v>
      </c>
      <c r="D27" s="8" t="s">
        <v>323</v>
      </c>
      <c r="E27" s="44">
        <v>1000</v>
      </c>
      <c r="F27" s="66" t="s">
        <v>319</v>
      </c>
      <c r="G27" s="24" t="s">
        <v>318</v>
      </c>
      <c r="H27" s="7" t="s">
        <v>226</v>
      </c>
      <c r="I27" s="6" t="s">
        <v>27</v>
      </c>
      <c r="J27" s="3" t="str">
        <f>VLOOKUP(I27,'Endereços Ponta A'!$A$2:$E$6,2,TRUE)</f>
        <v>Ufmg
Avenida Antônio Carlos, 6627, Prédio do ICEx, 3º andar, Sala 3050, Cidade Universitária, Pampulha, Belo Horizonte, MG
CEP.: 31270-901</v>
      </c>
      <c r="K27" s="30" t="str">
        <f>VLOOKUP(I27,'Endereços Ponta A'!$A$2:$E$6,3,TRUE)</f>
        <v>-19.870103,-43.961459</v>
      </c>
      <c r="L27" s="3" t="str">
        <f>VLOOKUP(I27,'Endereços Ponta A'!$A$2:$E$6,4,TRUE)</f>
        <v>Nome: Murilo Silva Monteiro
E-mail: murilo@pop-mg.rnp.br
Tel.: (31) 3409-5829</v>
      </c>
      <c r="M27" s="4" t="str">
        <f>VLOOKUP(I27,'Endereços Ponta A'!$A$2:$E$6,5,TRUE)</f>
        <v>017.217.985/0001-04</v>
      </c>
    </row>
    <row r="28" spans="1:13" ht="60" customHeight="1" x14ac:dyDescent="0.25">
      <c r="A28" s="68">
        <v>26</v>
      </c>
      <c r="B28" s="22" t="s">
        <v>26</v>
      </c>
      <c r="C28" s="1" t="s">
        <v>52</v>
      </c>
      <c r="D28" s="8" t="s">
        <v>58</v>
      </c>
      <c r="E28" s="44">
        <v>2000</v>
      </c>
      <c r="F28" s="7" t="s">
        <v>227</v>
      </c>
      <c r="G28" s="24" t="s">
        <v>228</v>
      </c>
      <c r="H28" s="7" t="s">
        <v>229</v>
      </c>
      <c r="I28" s="6" t="s">
        <v>27</v>
      </c>
      <c r="J28" s="3" t="str">
        <f>VLOOKUP(I28,'Endereços Ponta A'!$A$2:$E$6,2,TRUE)</f>
        <v>Ufmg
Avenida Antônio Carlos, 6627, Prédio do ICEx, 3º andar, Sala 3050, Cidade Universitária, Pampulha, Belo Horizonte, MG
CEP.: 31270-901</v>
      </c>
      <c r="K28" s="30" t="str">
        <f>VLOOKUP(I28,'Endereços Ponta A'!$A$2:$E$6,3,TRUE)</f>
        <v>-19.870103,-43.961459</v>
      </c>
      <c r="L28" s="3" t="str">
        <f>VLOOKUP(I28,'Endereços Ponta A'!$A$2:$E$6,4,TRUE)</f>
        <v>Nome: Murilo Silva Monteiro
E-mail: murilo@pop-mg.rnp.br
Tel.: (31) 3409-5829</v>
      </c>
      <c r="M28" s="4" t="str">
        <f>VLOOKUP(I28,'Endereços Ponta A'!$A$2:$E$6,5,TRUE)</f>
        <v>017.217.985/0001-04</v>
      </c>
    </row>
    <row r="29" spans="1:13" ht="60" customHeight="1" x14ac:dyDescent="0.25">
      <c r="A29" s="68">
        <v>27</v>
      </c>
      <c r="B29" s="22" t="s">
        <v>26</v>
      </c>
      <c r="C29" s="1" t="s">
        <v>52</v>
      </c>
      <c r="D29" s="8" t="s">
        <v>59</v>
      </c>
      <c r="E29" s="44">
        <v>1000</v>
      </c>
      <c r="F29" s="7" t="s">
        <v>230</v>
      </c>
      <c r="G29" s="24" t="s">
        <v>231</v>
      </c>
      <c r="H29" s="7" t="s">
        <v>232</v>
      </c>
      <c r="I29" s="6" t="s">
        <v>27</v>
      </c>
      <c r="J29" s="3" t="str">
        <f>VLOOKUP(I29,'Endereços Ponta A'!$A$2:$E$6,2,TRUE)</f>
        <v>Ufmg
Avenida Antônio Carlos, 6627, Prédio do ICEx, 3º andar, Sala 3050, Cidade Universitária, Pampulha, Belo Horizonte, MG
CEP.: 31270-901</v>
      </c>
      <c r="K29" s="30" t="str">
        <f>VLOOKUP(I29,'Endereços Ponta A'!$A$2:$E$6,3,TRUE)</f>
        <v>-19.870103,-43.961459</v>
      </c>
      <c r="L29" s="3" t="str">
        <f>VLOOKUP(I29,'Endereços Ponta A'!$A$2:$E$6,4,TRUE)</f>
        <v>Nome: Murilo Silva Monteiro
E-mail: murilo@pop-mg.rnp.br
Tel.: (31) 3409-5829</v>
      </c>
      <c r="M29" s="4" t="str">
        <f>VLOOKUP(I29,'Endereços Ponta A'!$A$2:$E$6,5,TRUE)</f>
        <v>017.217.985/0001-04</v>
      </c>
    </row>
    <row r="30" spans="1:13" ht="60" customHeight="1" x14ac:dyDescent="0.25">
      <c r="A30" s="68">
        <v>28</v>
      </c>
      <c r="B30" s="22" t="s">
        <v>26</v>
      </c>
      <c r="C30" s="1" t="s">
        <v>60</v>
      </c>
      <c r="D30" s="8" t="s">
        <v>61</v>
      </c>
      <c r="E30" s="44">
        <v>1000</v>
      </c>
      <c r="F30" s="7" t="s">
        <v>233</v>
      </c>
      <c r="G30" s="24" t="s">
        <v>234</v>
      </c>
      <c r="H30" s="7" t="s">
        <v>235</v>
      </c>
      <c r="I30" s="6" t="s">
        <v>27</v>
      </c>
      <c r="J30" s="3" t="str">
        <f>VLOOKUP(I30,'Endereços Ponta A'!$A$2:$E$6,2,TRUE)</f>
        <v>Ufmg
Avenida Antônio Carlos, 6627, Prédio do ICEx, 3º andar, Sala 3050, Cidade Universitária, Pampulha, Belo Horizonte, MG
CEP.: 31270-901</v>
      </c>
      <c r="K30" s="30" t="str">
        <f>VLOOKUP(I30,'Endereços Ponta A'!$A$2:$E$6,3,TRUE)</f>
        <v>-19.870103,-43.961459</v>
      </c>
      <c r="L30" s="3" t="str">
        <f>VLOOKUP(I30,'Endereços Ponta A'!$A$2:$E$6,4,TRUE)</f>
        <v>Nome: Murilo Silva Monteiro
E-mail: murilo@pop-mg.rnp.br
Tel.: (31) 3409-5829</v>
      </c>
      <c r="M30" s="4" t="str">
        <f>VLOOKUP(I30,'Endereços Ponta A'!$A$2:$E$6,5,TRUE)</f>
        <v>017.217.985/0001-04</v>
      </c>
    </row>
    <row r="31" spans="1:13" ht="60" customHeight="1" x14ac:dyDescent="0.25">
      <c r="A31" s="68">
        <v>29</v>
      </c>
      <c r="B31" s="22" t="s">
        <v>26</v>
      </c>
      <c r="C31" s="1" t="s">
        <v>62</v>
      </c>
      <c r="D31" s="8" t="s">
        <v>63</v>
      </c>
      <c r="E31" s="44">
        <v>2000</v>
      </c>
      <c r="F31" s="7" t="s">
        <v>236</v>
      </c>
      <c r="G31" s="24" t="s">
        <v>321</v>
      </c>
      <c r="H31" s="7" t="s">
        <v>237</v>
      </c>
      <c r="I31" s="6" t="s">
        <v>27</v>
      </c>
      <c r="J31" s="3" t="str">
        <f>VLOOKUP(I31,'Endereços Ponta A'!$A$2:$E$6,2,TRUE)</f>
        <v>Ufmg
Avenida Antônio Carlos, 6627, Prédio do ICEx, 3º andar, Sala 3050, Cidade Universitária, Pampulha, Belo Horizonte, MG
CEP.: 31270-901</v>
      </c>
      <c r="K31" s="30" t="str">
        <f>VLOOKUP(I31,'Endereços Ponta A'!$A$2:$E$6,3,TRUE)</f>
        <v>-19.870103,-43.961459</v>
      </c>
      <c r="L31" s="3" t="str">
        <f>VLOOKUP(I31,'Endereços Ponta A'!$A$2:$E$6,4,TRUE)</f>
        <v>Nome: Murilo Silva Monteiro
E-mail: murilo@pop-mg.rnp.br
Tel.: (31) 3409-5829</v>
      </c>
      <c r="M31" s="4" t="str">
        <f>VLOOKUP(I31,'Endereços Ponta A'!$A$2:$E$6,5,TRUE)</f>
        <v>017.217.985/0001-04</v>
      </c>
    </row>
    <row r="32" spans="1:13" ht="60" customHeight="1" x14ac:dyDescent="0.25">
      <c r="A32" s="68">
        <v>30</v>
      </c>
      <c r="B32" s="22" t="s">
        <v>26</v>
      </c>
      <c r="C32" s="1" t="s">
        <v>64</v>
      </c>
      <c r="D32" s="8" t="s">
        <v>65</v>
      </c>
      <c r="E32" s="44">
        <v>1000</v>
      </c>
      <c r="F32" s="7" t="s">
        <v>238</v>
      </c>
      <c r="G32" s="24" t="s">
        <v>239</v>
      </c>
      <c r="H32" s="7" t="s">
        <v>240</v>
      </c>
      <c r="I32" s="6" t="s">
        <v>27</v>
      </c>
      <c r="J32" s="3" t="str">
        <f>VLOOKUP(I32,'Endereços Ponta A'!$A$2:$E$6,2,TRUE)</f>
        <v>Ufmg
Avenida Antônio Carlos, 6627, Prédio do ICEx, 3º andar, Sala 3050, Cidade Universitária, Pampulha, Belo Horizonte, MG
CEP.: 31270-901</v>
      </c>
      <c r="K32" s="30" t="str">
        <f>VLOOKUP(I32,'Endereços Ponta A'!$A$2:$E$6,3,TRUE)</f>
        <v>-19.870103,-43.961459</v>
      </c>
      <c r="L32" s="3" t="str">
        <f>VLOOKUP(I32,'Endereços Ponta A'!$A$2:$E$6,4,TRUE)</f>
        <v>Nome: Murilo Silva Monteiro
E-mail: murilo@pop-mg.rnp.br
Tel.: (31) 3409-5829</v>
      </c>
      <c r="M32" s="4" t="str">
        <f>VLOOKUP(I32,'Endereços Ponta A'!$A$2:$E$6,5,TRUE)</f>
        <v>017.217.985/0001-04</v>
      </c>
    </row>
    <row r="33" spans="1:14" ht="60" customHeight="1" x14ac:dyDescent="0.25">
      <c r="A33" s="68">
        <v>31</v>
      </c>
      <c r="B33" s="22" t="s">
        <v>26</v>
      </c>
      <c r="C33" s="1" t="s">
        <v>66</v>
      </c>
      <c r="D33" s="8" t="s">
        <v>67</v>
      </c>
      <c r="E33" s="44">
        <v>1000</v>
      </c>
      <c r="F33" s="7" t="s">
        <v>241</v>
      </c>
      <c r="G33" s="24" t="s">
        <v>242</v>
      </c>
      <c r="H33" s="7" t="s">
        <v>243</v>
      </c>
      <c r="I33" s="6" t="s">
        <v>27</v>
      </c>
      <c r="J33" s="3" t="str">
        <f>VLOOKUP(I33,'Endereços Ponta A'!$A$2:$E$6,2,TRUE)</f>
        <v>Ufmg
Avenida Antônio Carlos, 6627, Prédio do ICEx, 3º andar, Sala 3050, Cidade Universitária, Pampulha, Belo Horizonte, MG
CEP.: 31270-901</v>
      </c>
      <c r="K33" s="30" t="str">
        <f>VLOOKUP(I33,'Endereços Ponta A'!$A$2:$E$6,3,TRUE)</f>
        <v>-19.870103,-43.961459</v>
      </c>
      <c r="L33" s="3" t="str">
        <f>VLOOKUP(I33,'Endereços Ponta A'!$A$2:$E$6,4,TRUE)</f>
        <v>Nome: Murilo Silva Monteiro
E-mail: murilo@pop-mg.rnp.br
Tel.: (31) 3409-5829</v>
      </c>
      <c r="M33" s="4" t="str">
        <f>VLOOKUP(I33,'Endereços Ponta A'!$A$2:$E$6,5,TRUE)</f>
        <v>017.217.985/0001-04</v>
      </c>
    </row>
    <row r="34" spans="1:14" ht="60" customHeight="1" x14ac:dyDescent="0.25">
      <c r="A34" s="68">
        <v>32</v>
      </c>
      <c r="B34" s="22" t="s">
        <v>26</v>
      </c>
      <c r="C34" s="1" t="s">
        <v>66</v>
      </c>
      <c r="D34" s="8" t="s">
        <v>68</v>
      </c>
      <c r="E34" s="44">
        <v>1000</v>
      </c>
      <c r="F34" s="7" t="s">
        <v>244</v>
      </c>
      <c r="G34" s="24" t="s">
        <v>245</v>
      </c>
      <c r="H34" s="7" t="s">
        <v>246</v>
      </c>
      <c r="I34" s="6" t="s">
        <v>27</v>
      </c>
      <c r="J34" s="3" t="str">
        <f>VLOOKUP(I34,'Endereços Ponta A'!$A$2:$E$6,2,TRUE)</f>
        <v>Ufmg
Avenida Antônio Carlos, 6627, Prédio do ICEx, 3º andar, Sala 3050, Cidade Universitária, Pampulha, Belo Horizonte, MG
CEP.: 31270-901</v>
      </c>
      <c r="K34" s="30" t="str">
        <f>VLOOKUP(I34,'Endereços Ponta A'!$A$2:$E$6,3,TRUE)</f>
        <v>-19.870103,-43.961459</v>
      </c>
      <c r="L34" s="3" t="str">
        <f>VLOOKUP(I34,'Endereços Ponta A'!$A$2:$E$6,4,TRUE)</f>
        <v>Nome: Murilo Silva Monteiro
E-mail: murilo@pop-mg.rnp.br
Tel.: (31) 3409-5829</v>
      </c>
      <c r="M34" s="4" t="str">
        <f>VLOOKUP(I34,'Endereços Ponta A'!$A$2:$E$6,5,TRUE)</f>
        <v>017.217.985/0001-04</v>
      </c>
    </row>
    <row r="35" spans="1:14" ht="60" customHeight="1" x14ac:dyDescent="0.25">
      <c r="A35" s="68">
        <v>33</v>
      </c>
      <c r="B35" s="22" t="s">
        <v>26</v>
      </c>
      <c r="C35" s="1" t="s">
        <v>69</v>
      </c>
      <c r="D35" s="8" t="s">
        <v>70</v>
      </c>
      <c r="E35" s="44">
        <v>1000</v>
      </c>
      <c r="F35" s="7" t="s">
        <v>247</v>
      </c>
      <c r="G35" s="24" t="s">
        <v>248</v>
      </c>
      <c r="H35" s="7" t="s">
        <v>249</v>
      </c>
      <c r="I35" s="6" t="s">
        <v>27</v>
      </c>
      <c r="J35" s="3" t="str">
        <f>VLOOKUP(I35,'Endereços Ponta A'!$A$2:$E$6,2,TRUE)</f>
        <v>Ufmg
Avenida Antônio Carlos, 6627, Prédio do ICEx, 3º andar, Sala 3050, Cidade Universitária, Pampulha, Belo Horizonte, MG
CEP.: 31270-901</v>
      </c>
      <c r="K35" s="30" t="str">
        <f>VLOOKUP(I35,'Endereços Ponta A'!$A$2:$E$6,3,TRUE)</f>
        <v>-19.870103,-43.961459</v>
      </c>
      <c r="L35" s="3" t="str">
        <f>VLOOKUP(I35,'Endereços Ponta A'!$A$2:$E$6,4,TRUE)</f>
        <v>Nome: Murilo Silva Monteiro
E-mail: murilo@pop-mg.rnp.br
Tel.: (31) 3409-5829</v>
      </c>
      <c r="M35" s="4" t="str">
        <f>VLOOKUP(I35,'Endereços Ponta A'!$A$2:$E$6,5,TRUE)</f>
        <v>017.217.985/0001-04</v>
      </c>
    </row>
    <row r="36" spans="1:14" ht="60" customHeight="1" x14ac:dyDescent="0.25">
      <c r="A36" s="68">
        <v>34</v>
      </c>
      <c r="B36" s="22" t="s">
        <v>26</v>
      </c>
      <c r="C36" s="1" t="s">
        <v>71</v>
      </c>
      <c r="D36" s="8" t="s">
        <v>72</v>
      </c>
      <c r="E36" s="44">
        <v>1000</v>
      </c>
      <c r="F36" s="7" t="s">
        <v>250</v>
      </c>
      <c r="G36" s="24" t="s">
        <v>320</v>
      </c>
      <c r="H36" s="7" t="s">
        <v>251</v>
      </c>
      <c r="I36" s="6" t="s">
        <v>27</v>
      </c>
      <c r="J36" s="3" t="str">
        <f>VLOOKUP(I36,'Endereços Ponta A'!$A$2:$E$6,2,TRUE)</f>
        <v>Ufmg
Avenida Antônio Carlos, 6627, Prédio do ICEx, 3º andar, Sala 3050, Cidade Universitária, Pampulha, Belo Horizonte, MG
CEP.: 31270-901</v>
      </c>
      <c r="K36" s="30" t="str">
        <f>VLOOKUP(I36,'Endereços Ponta A'!$A$2:$E$6,3,TRUE)</f>
        <v>-19.870103,-43.961459</v>
      </c>
      <c r="L36" s="3" t="str">
        <f>VLOOKUP(I36,'Endereços Ponta A'!$A$2:$E$6,4,TRUE)</f>
        <v>Nome: Murilo Silva Monteiro
E-mail: murilo@pop-mg.rnp.br
Tel.: (31) 3409-5829</v>
      </c>
      <c r="M36" s="4" t="str">
        <f>VLOOKUP(I36,'Endereços Ponta A'!$A$2:$E$6,5,TRUE)</f>
        <v>017.217.985/0001-04</v>
      </c>
    </row>
    <row r="37" spans="1:14" ht="60" customHeight="1" x14ac:dyDescent="0.25">
      <c r="A37" s="68">
        <v>35</v>
      </c>
      <c r="B37" s="22" t="s">
        <v>26</v>
      </c>
      <c r="C37" s="1" t="s">
        <v>71</v>
      </c>
      <c r="D37" s="8" t="s">
        <v>73</v>
      </c>
      <c r="E37" s="44">
        <v>1000</v>
      </c>
      <c r="F37" s="7" t="s">
        <v>252</v>
      </c>
      <c r="G37" s="24" t="s">
        <v>253</v>
      </c>
      <c r="H37" s="7" t="s">
        <v>254</v>
      </c>
      <c r="I37" s="6" t="s">
        <v>27</v>
      </c>
      <c r="J37" s="3" t="str">
        <f>VLOOKUP(I37,'Endereços Ponta A'!$A$2:$E$6,2,TRUE)</f>
        <v>Ufmg
Avenida Antônio Carlos, 6627, Prédio do ICEx, 3º andar, Sala 3050, Cidade Universitária, Pampulha, Belo Horizonte, MG
CEP.: 31270-901</v>
      </c>
      <c r="K37" s="30" t="str">
        <f>VLOOKUP(I37,'Endereços Ponta A'!$A$2:$E$6,3,TRUE)</f>
        <v>-19.870103,-43.961459</v>
      </c>
      <c r="L37" s="3" t="str">
        <f>VLOOKUP(I37,'Endereços Ponta A'!$A$2:$E$6,4,TRUE)</f>
        <v>Nome: Murilo Silva Monteiro
E-mail: murilo@pop-mg.rnp.br
Tel.: (31) 3409-5829</v>
      </c>
      <c r="M37" s="4" t="str">
        <f>VLOOKUP(I37,'Endereços Ponta A'!$A$2:$E$6,5,TRUE)</f>
        <v>017.217.985/0001-04</v>
      </c>
    </row>
    <row r="38" spans="1:14" ht="60" customHeight="1" x14ac:dyDescent="0.25">
      <c r="A38" s="68">
        <v>36</v>
      </c>
      <c r="B38" s="22" t="s">
        <v>74</v>
      </c>
      <c r="C38" s="1" t="s">
        <v>76</v>
      </c>
      <c r="D38" s="8" t="s">
        <v>77</v>
      </c>
      <c r="E38" s="44">
        <v>1000</v>
      </c>
      <c r="F38" s="7" t="s">
        <v>255</v>
      </c>
      <c r="G38" s="24" t="s">
        <v>256</v>
      </c>
      <c r="H38" s="7" t="s">
        <v>257</v>
      </c>
      <c r="I38" s="6" t="s">
        <v>75</v>
      </c>
      <c r="J38" s="3" t="str">
        <f>VLOOKUP(I38,'Endereços Ponta A'!$A$2:$E$6,2,TRUE)</f>
        <v>Lncc
Rua Lauro Müller, 455, Botafogo, Rio de Janeiro, RJ
CEP.: 22290-160</v>
      </c>
      <c r="K38" s="30" t="str">
        <f>VLOOKUP(I38,'Endereços Ponta A'!$A$2:$E$6,3,TRUE)</f>
        <v>-22.954072,-43.174311</v>
      </c>
      <c r="L38" s="3" t="str">
        <f>VLOOKUP(I38,'Endereços Ponta A'!$A$2:$E$6,4,TRUE)</f>
        <v>Nome: Pedro Henrique Diniz 
E-mail: pedro.diniz@rnp.br
Tel.: (21) 2141-7474</v>
      </c>
      <c r="M38" s="4" t="str">
        <f>VLOOKUP(I38,'Endereços Ponta A'!$A$2:$E$6,5,TRUE)</f>
        <v>004.079.233/0001-82</v>
      </c>
    </row>
    <row r="39" spans="1:14" ht="60" customHeight="1" x14ac:dyDescent="0.25">
      <c r="A39" s="68">
        <v>37</v>
      </c>
      <c r="B39" s="22" t="s">
        <v>74</v>
      </c>
      <c r="C39" s="1" t="s">
        <v>78</v>
      </c>
      <c r="D39" s="8" t="s">
        <v>79</v>
      </c>
      <c r="E39" s="44">
        <v>1000</v>
      </c>
      <c r="F39" s="7" t="s">
        <v>258</v>
      </c>
      <c r="G39" s="24" t="s">
        <v>259</v>
      </c>
      <c r="H39" s="7" t="s">
        <v>260</v>
      </c>
      <c r="I39" s="6" t="s">
        <v>75</v>
      </c>
      <c r="J39" s="3" t="str">
        <f>VLOOKUP(I39,'Endereços Ponta A'!$A$2:$E$6,2,TRUE)</f>
        <v>Lncc
Rua Lauro Müller, 455, Botafogo, Rio de Janeiro, RJ
CEP.: 22290-160</v>
      </c>
      <c r="K39" s="30" t="str">
        <f>VLOOKUP(I39,'Endereços Ponta A'!$A$2:$E$6,3,TRUE)</f>
        <v>-22.954072,-43.174311</v>
      </c>
      <c r="L39" s="3" t="str">
        <f>VLOOKUP(I39,'Endereços Ponta A'!$A$2:$E$6,4,TRUE)</f>
        <v>Nome: Pedro Henrique Diniz 
E-mail: pedro.diniz@rnp.br
Tel.: (21) 2141-7474</v>
      </c>
      <c r="M39" s="4" t="str">
        <f>VLOOKUP(I39,'Endereços Ponta A'!$A$2:$E$6,5,TRUE)</f>
        <v>004.079.233/0001-82</v>
      </c>
    </row>
    <row r="40" spans="1:14" ht="60" customHeight="1" x14ac:dyDescent="0.25">
      <c r="A40" s="68">
        <v>38</v>
      </c>
      <c r="B40" s="22" t="s">
        <v>74</v>
      </c>
      <c r="C40" s="1" t="s">
        <v>80</v>
      </c>
      <c r="D40" s="8" t="s">
        <v>81</v>
      </c>
      <c r="E40" s="44">
        <v>1000</v>
      </c>
      <c r="F40" s="7" t="s">
        <v>261</v>
      </c>
      <c r="G40" s="24" t="s">
        <v>262</v>
      </c>
      <c r="H40" s="7" t="s">
        <v>263</v>
      </c>
      <c r="I40" s="6" t="s">
        <v>75</v>
      </c>
      <c r="J40" s="3" t="str">
        <f>VLOOKUP(I40,'Endereços Ponta A'!$A$2:$E$6,2,TRUE)</f>
        <v>Lncc
Rua Lauro Müller, 455, Botafogo, Rio de Janeiro, RJ
CEP.: 22290-160</v>
      </c>
      <c r="K40" s="30" t="str">
        <f>VLOOKUP(I40,'Endereços Ponta A'!$A$2:$E$6,3,TRUE)</f>
        <v>-22.954072,-43.174311</v>
      </c>
      <c r="L40" s="3" t="str">
        <f>VLOOKUP(I40,'Endereços Ponta A'!$A$2:$E$6,4,TRUE)</f>
        <v>Nome: Pedro Henrique Diniz 
E-mail: pedro.diniz@rnp.br
Tel.: (21) 2141-7474</v>
      </c>
      <c r="M40" s="4" t="str">
        <f>VLOOKUP(I40,'Endereços Ponta A'!$A$2:$E$6,5,TRUE)</f>
        <v>004.079.233/0001-82</v>
      </c>
    </row>
    <row r="41" spans="1:14" ht="60" customHeight="1" x14ac:dyDescent="0.25">
      <c r="A41" s="68">
        <v>39</v>
      </c>
      <c r="B41" s="22" t="s">
        <v>74</v>
      </c>
      <c r="C41" s="1" t="s">
        <v>80</v>
      </c>
      <c r="D41" s="8" t="s">
        <v>82</v>
      </c>
      <c r="E41" s="44">
        <v>1000</v>
      </c>
      <c r="F41" s="7" t="s">
        <v>264</v>
      </c>
      <c r="G41" s="24" t="s">
        <v>265</v>
      </c>
      <c r="H41" s="7" t="s">
        <v>266</v>
      </c>
      <c r="I41" s="6" t="s">
        <v>75</v>
      </c>
      <c r="J41" s="3" t="str">
        <f>VLOOKUP(I41,'Endereços Ponta A'!$A$2:$E$6,2,TRUE)</f>
        <v>Lncc
Rua Lauro Müller, 455, Botafogo, Rio de Janeiro, RJ
CEP.: 22290-160</v>
      </c>
      <c r="K41" s="30" t="str">
        <f>VLOOKUP(I41,'Endereços Ponta A'!$A$2:$E$6,3,TRUE)</f>
        <v>-22.954072,-43.174311</v>
      </c>
      <c r="L41" s="3" t="str">
        <f>VLOOKUP(I41,'Endereços Ponta A'!$A$2:$E$6,4,TRUE)</f>
        <v>Nome: Pedro Henrique Diniz 
E-mail: pedro.diniz@rnp.br
Tel.: (21) 2141-7474</v>
      </c>
      <c r="M41" s="53" t="str">
        <f>VLOOKUP(I41,'Endereços Ponta A'!$A$2:$E$6,5,TRUE)</f>
        <v>004.079.233/0001-82</v>
      </c>
    </row>
    <row r="42" spans="1:14" ht="60" customHeight="1" x14ac:dyDescent="0.25">
      <c r="A42" s="68">
        <v>40</v>
      </c>
      <c r="B42" s="22" t="s">
        <v>74</v>
      </c>
      <c r="C42" s="1" t="s">
        <v>80</v>
      </c>
      <c r="D42" s="7" t="s">
        <v>83</v>
      </c>
      <c r="E42" s="16">
        <v>1000</v>
      </c>
      <c r="F42" s="7" t="s">
        <v>267</v>
      </c>
      <c r="G42" s="24" t="s">
        <v>268</v>
      </c>
      <c r="H42" s="7" t="s">
        <v>269</v>
      </c>
      <c r="I42" s="6" t="s">
        <v>75</v>
      </c>
      <c r="J42" s="3" t="str">
        <f>VLOOKUP(I42,'Endereços Ponta A'!$A$2:$E$6,2,TRUE)</f>
        <v>Lncc
Rua Lauro Müller, 455, Botafogo, Rio de Janeiro, RJ
CEP.: 22290-160</v>
      </c>
      <c r="K42" s="30" t="str">
        <f>VLOOKUP(I42,'Endereços Ponta A'!$A$2:$E$6,3,TRUE)</f>
        <v>-22.954072,-43.174311</v>
      </c>
      <c r="L42" s="52" t="str">
        <f>VLOOKUP(I42,'Endereços Ponta A'!$A$2:$E$6,4,TRUE)</f>
        <v>Nome: Pedro Henrique Diniz 
E-mail: pedro.diniz@rnp.br
Tel.: (21) 2141-7474</v>
      </c>
      <c r="M42" s="51" t="str">
        <f>VLOOKUP(I42,'Endereços Ponta A'!$A$2:$E$6,5,TRUE)</f>
        <v>004.079.233/0001-82</v>
      </c>
      <c r="N42" s="50"/>
    </row>
    <row r="43" spans="1:14" ht="60" customHeight="1" x14ac:dyDescent="0.25">
      <c r="A43" s="68">
        <v>41</v>
      </c>
      <c r="B43" s="22" t="s">
        <v>74</v>
      </c>
      <c r="C43" s="1" t="s">
        <v>84</v>
      </c>
      <c r="D43" s="8" t="s">
        <v>85</v>
      </c>
      <c r="E43" s="44">
        <v>1000</v>
      </c>
      <c r="F43" s="7" t="s">
        <v>270</v>
      </c>
      <c r="G43" s="24" t="s">
        <v>271</v>
      </c>
      <c r="H43" s="7" t="s">
        <v>272</v>
      </c>
      <c r="I43" s="6" t="s">
        <v>75</v>
      </c>
      <c r="J43" s="3" t="str">
        <f>VLOOKUP(I43,'Endereços Ponta A'!$A$2:$E$6,2,TRUE)</f>
        <v>Lncc
Rua Lauro Müller, 455, Botafogo, Rio de Janeiro, RJ
CEP.: 22290-160</v>
      </c>
      <c r="K43" s="30" t="str">
        <f>VLOOKUP(I43,'Endereços Ponta A'!$A$2:$E$6,3,TRUE)</f>
        <v>-22.954072,-43.174311</v>
      </c>
      <c r="L43" s="3" t="str">
        <f>VLOOKUP(I43,'Endereços Ponta A'!$A$2:$E$6,4,TRUE)</f>
        <v>Nome: Pedro Henrique Diniz 
E-mail: pedro.diniz@rnp.br
Tel.: (21) 2141-7474</v>
      </c>
      <c r="M43" s="54" t="str">
        <f>VLOOKUP(I43,'Endereços Ponta A'!$A$2:$E$6,5,TRUE)</f>
        <v>004.079.233/0001-82</v>
      </c>
    </row>
    <row r="44" spans="1:14" ht="60" customHeight="1" x14ac:dyDescent="0.25">
      <c r="A44" s="68">
        <v>42</v>
      </c>
      <c r="B44" s="22" t="s">
        <v>74</v>
      </c>
      <c r="C44" s="1" t="s">
        <v>86</v>
      </c>
      <c r="D44" s="8" t="s">
        <v>87</v>
      </c>
      <c r="E44" s="44">
        <v>1000</v>
      </c>
      <c r="F44" s="7" t="s">
        <v>273</v>
      </c>
      <c r="G44" s="24" t="s">
        <v>274</v>
      </c>
      <c r="H44" s="7" t="s">
        <v>275</v>
      </c>
      <c r="I44" s="6" t="s">
        <v>75</v>
      </c>
      <c r="J44" s="3" t="str">
        <f>VLOOKUP(I44,'Endereços Ponta A'!$A$2:$E$6,2,TRUE)</f>
        <v>Lncc
Rua Lauro Müller, 455, Botafogo, Rio de Janeiro, RJ
CEP.: 22290-160</v>
      </c>
      <c r="K44" s="30" t="str">
        <f>VLOOKUP(I44,'Endereços Ponta A'!$A$2:$E$6,3,TRUE)</f>
        <v>-22.954072,-43.174311</v>
      </c>
      <c r="L44" s="3" t="str">
        <f>VLOOKUP(I44,'Endereços Ponta A'!$A$2:$E$6,4,TRUE)</f>
        <v>Nome: Pedro Henrique Diniz 
E-mail: pedro.diniz@rnp.br
Tel.: (21) 2141-7474</v>
      </c>
      <c r="M44" s="4" t="str">
        <f>VLOOKUP(I44,'Endereços Ponta A'!$A$2:$E$6,5,TRUE)</f>
        <v>004.079.233/0001-82</v>
      </c>
    </row>
    <row r="45" spans="1:14" ht="60" customHeight="1" x14ac:dyDescent="0.25">
      <c r="A45" s="68">
        <v>43</v>
      </c>
      <c r="B45" s="22" t="s">
        <v>88</v>
      </c>
      <c r="C45" s="1" t="s">
        <v>90</v>
      </c>
      <c r="D45" s="8" t="s">
        <v>91</v>
      </c>
      <c r="E45" s="44">
        <v>1000</v>
      </c>
      <c r="F45" s="7" t="s">
        <v>276</v>
      </c>
      <c r="G45" s="24" t="s">
        <v>277</v>
      </c>
      <c r="H45" s="7" t="s">
        <v>278</v>
      </c>
      <c r="I45" s="6" t="s">
        <v>89</v>
      </c>
      <c r="J45" s="3" t="str">
        <f>VLOOKUP(I45,'Endereços Ponta A'!$A$2:$E$6,2,TRUE)</f>
        <v>NIC.br
Avenida João Dias, 3163, Santo Amaro, São Paulo, SP
CEP.: 04723-003</v>
      </c>
      <c r="K45" s="30" t="str">
        <f>VLOOKUP(I45,'Endereços Ponta A'!$A$2:$E$6,3,TRUE)</f>
        <v>-23.645191,-46.7306499</v>
      </c>
      <c r="L45" s="3" t="str">
        <f>VLOOKUP(I45,'Endereços Ponta A'!$A$2:$E$6,4,TRUE)</f>
        <v>Nome: Rogério Herrera Mendonca
E-mail: rogerio@pop-sp.rnp.br
Tel.: (11) 3091-8901</v>
      </c>
      <c r="M45" s="4" t="str">
        <f>VLOOKUP(I45,'Endereços Ponta A'!$A$2:$E$6,5,TRUE)</f>
        <v>não informado</v>
      </c>
    </row>
    <row r="46" spans="1:14" ht="60" customHeight="1" x14ac:dyDescent="0.25">
      <c r="A46" s="68">
        <v>44</v>
      </c>
      <c r="B46" s="22" t="s">
        <v>88</v>
      </c>
      <c r="C46" s="1" t="s">
        <v>92</v>
      </c>
      <c r="D46" s="8" t="s">
        <v>93</v>
      </c>
      <c r="E46" s="44">
        <v>1000</v>
      </c>
      <c r="F46" s="7" t="s">
        <v>279</v>
      </c>
      <c r="G46" s="24" t="s">
        <v>280</v>
      </c>
      <c r="H46" s="7" t="s">
        <v>281</v>
      </c>
      <c r="I46" s="6" t="s">
        <v>89</v>
      </c>
      <c r="J46" s="3" t="str">
        <f>VLOOKUP(I46,'Endereços Ponta A'!$A$2:$E$6,2,TRUE)</f>
        <v>NIC.br
Avenida João Dias, 3163, Santo Amaro, São Paulo, SP
CEP.: 04723-003</v>
      </c>
      <c r="K46" s="30" t="str">
        <f>VLOOKUP(I46,'Endereços Ponta A'!$A$2:$E$6,3,TRUE)</f>
        <v>-23.645191,-46.7306499</v>
      </c>
      <c r="L46" s="3" t="str">
        <f>VLOOKUP(I46,'Endereços Ponta A'!$A$2:$E$6,4,TRUE)</f>
        <v>Nome: Rogério Herrera Mendonca
E-mail: rogerio@pop-sp.rnp.br
Tel.: (11) 3091-8901</v>
      </c>
      <c r="M46" s="4" t="str">
        <f>VLOOKUP(I46,'Endereços Ponta A'!$A$2:$E$6,5,TRUE)</f>
        <v>não informado</v>
      </c>
    </row>
    <row r="47" spans="1:14" ht="60" customHeight="1" x14ac:dyDescent="0.25">
      <c r="A47" s="68">
        <v>45</v>
      </c>
      <c r="B47" s="22" t="s">
        <v>88</v>
      </c>
      <c r="C47" s="1" t="s">
        <v>92</v>
      </c>
      <c r="D47" s="8" t="s">
        <v>94</v>
      </c>
      <c r="E47" s="44">
        <v>1000</v>
      </c>
      <c r="F47" s="7" t="s">
        <v>282</v>
      </c>
      <c r="G47" s="24" t="s">
        <v>283</v>
      </c>
      <c r="H47" s="7" t="s">
        <v>284</v>
      </c>
      <c r="I47" s="6" t="s">
        <v>89</v>
      </c>
      <c r="J47" s="3" t="str">
        <f>VLOOKUP(I47,'Endereços Ponta A'!$A$2:$E$6,2,TRUE)</f>
        <v>NIC.br
Avenida João Dias, 3163, Santo Amaro, São Paulo, SP
CEP.: 04723-003</v>
      </c>
      <c r="K47" s="30" t="str">
        <f>VLOOKUP(I47,'Endereços Ponta A'!$A$2:$E$6,3,TRUE)</f>
        <v>-23.645191,-46.7306499</v>
      </c>
      <c r="L47" s="3" t="str">
        <f>VLOOKUP(I47,'Endereços Ponta A'!$A$2:$E$6,4,TRUE)</f>
        <v>Nome: Rogério Herrera Mendonca
E-mail: rogerio@pop-sp.rnp.br
Tel.: (11) 3091-8901</v>
      </c>
      <c r="M47" s="4" t="str">
        <f>VLOOKUP(I47,'Endereços Ponta A'!$A$2:$E$6,5,TRUE)</f>
        <v>não informado</v>
      </c>
    </row>
    <row r="48" spans="1:14" ht="60" customHeight="1" x14ac:dyDescent="0.25">
      <c r="A48" s="68">
        <v>46</v>
      </c>
      <c r="B48" s="22" t="s">
        <v>88</v>
      </c>
      <c r="C48" s="1" t="s">
        <v>92</v>
      </c>
      <c r="D48" s="8" t="s">
        <v>95</v>
      </c>
      <c r="E48" s="44">
        <v>1000</v>
      </c>
      <c r="F48" s="7" t="s">
        <v>285</v>
      </c>
      <c r="G48" s="24" t="s">
        <v>286</v>
      </c>
      <c r="H48" s="7" t="s">
        <v>287</v>
      </c>
      <c r="I48" s="6" t="s">
        <v>89</v>
      </c>
      <c r="J48" s="3" t="str">
        <f>VLOOKUP(I48,'Endereços Ponta A'!$A$2:$E$6,2,TRUE)</f>
        <v>NIC.br
Avenida João Dias, 3163, Santo Amaro, São Paulo, SP
CEP.: 04723-003</v>
      </c>
      <c r="K48" s="30" t="str">
        <f>VLOOKUP(I48,'Endereços Ponta A'!$A$2:$E$6,3,TRUE)</f>
        <v>-23.645191,-46.7306499</v>
      </c>
      <c r="L48" s="3" t="str">
        <f>VLOOKUP(I48,'Endereços Ponta A'!$A$2:$E$6,4,TRUE)</f>
        <v>Nome: Rogério Herrera Mendonca
E-mail: rogerio@pop-sp.rnp.br
Tel.: (11) 3091-8901</v>
      </c>
      <c r="M48" s="4" t="str">
        <f>VLOOKUP(I48,'Endereços Ponta A'!$A$2:$E$6,5,TRUE)</f>
        <v>não informado</v>
      </c>
    </row>
    <row r="49" spans="1:13" ht="60" customHeight="1" x14ac:dyDescent="0.25">
      <c r="A49" s="68">
        <v>47</v>
      </c>
      <c r="B49" s="22" t="s">
        <v>88</v>
      </c>
      <c r="C49" s="1" t="s">
        <v>92</v>
      </c>
      <c r="D49" s="8" t="s">
        <v>96</v>
      </c>
      <c r="E49" s="44">
        <v>1000</v>
      </c>
      <c r="F49" s="7" t="s">
        <v>288</v>
      </c>
      <c r="G49" s="24" t="s">
        <v>289</v>
      </c>
      <c r="H49" s="7" t="s">
        <v>290</v>
      </c>
      <c r="I49" s="6" t="s">
        <v>89</v>
      </c>
      <c r="J49" s="3" t="str">
        <f>VLOOKUP(I49,'Endereços Ponta A'!$A$2:$E$6,2,TRUE)</f>
        <v>NIC.br
Avenida João Dias, 3163, Santo Amaro, São Paulo, SP
CEP.: 04723-003</v>
      </c>
      <c r="K49" s="30" t="str">
        <f>VLOOKUP(I49,'Endereços Ponta A'!$A$2:$E$6,3,TRUE)</f>
        <v>-23.645191,-46.7306499</v>
      </c>
      <c r="L49" s="3" t="str">
        <f>VLOOKUP(I49,'Endereços Ponta A'!$A$2:$E$6,4,TRUE)</f>
        <v>Nome: Rogério Herrera Mendonca
E-mail: rogerio@pop-sp.rnp.br
Tel.: (11) 3091-8901</v>
      </c>
      <c r="M49" s="4" t="str">
        <f>VLOOKUP(I49,'Endereços Ponta A'!$A$2:$E$6,5,TRUE)</f>
        <v>não informado</v>
      </c>
    </row>
    <row r="50" spans="1:13" ht="60" customHeight="1" x14ac:dyDescent="0.25">
      <c r="A50" s="68">
        <v>48</v>
      </c>
      <c r="B50" s="22" t="s">
        <v>88</v>
      </c>
      <c r="C50" s="1" t="s">
        <v>92</v>
      </c>
      <c r="D50" s="8" t="s">
        <v>97</v>
      </c>
      <c r="E50" s="44">
        <v>1000</v>
      </c>
      <c r="F50" s="7" t="s">
        <v>291</v>
      </c>
      <c r="G50" s="24" t="s">
        <v>292</v>
      </c>
      <c r="H50" s="7" t="s">
        <v>293</v>
      </c>
      <c r="I50" s="6" t="s">
        <v>89</v>
      </c>
      <c r="J50" s="3" t="str">
        <f>VLOOKUP(I50,'Endereços Ponta A'!$A$2:$E$6,2,TRUE)</f>
        <v>NIC.br
Avenida João Dias, 3163, Santo Amaro, São Paulo, SP
CEP.: 04723-003</v>
      </c>
      <c r="K50" s="30" t="str">
        <f>VLOOKUP(I50,'Endereços Ponta A'!$A$2:$E$6,3,TRUE)</f>
        <v>-23.645191,-46.7306499</v>
      </c>
      <c r="L50" s="3" t="str">
        <f>VLOOKUP(I50,'Endereços Ponta A'!$A$2:$E$6,4,TRUE)</f>
        <v>Nome: Rogério Herrera Mendonca
E-mail: rogerio@pop-sp.rnp.br
Tel.: (11) 3091-8901</v>
      </c>
      <c r="M50" s="4" t="str">
        <f>VLOOKUP(I50,'Endereços Ponta A'!$A$2:$E$6,5,TRUE)</f>
        <v>não informado</v>
      </c>
    </row>
    <row r="51" spans="1:13" ht="60" customHeight="1" x14ac:dyDescent="0.25">
      <c r="A51" s="68">
        <v>49</v>
      </c>
      <c r="B51" s="22" t="s">
        <v>88</v>
      </c>
      <c r="C51" s="1" t="s">
        <v>92</v>
      </c>
      <c r="D51" s="8" t="s">
        <v>98</v>
      </c>
      <c r="E51" s="44">
        <v>1000</v>
      </c>
      <c r="F51" s="7" t="s">
        <v>294</v>
      </c>
      <c r="G51" s="24" t="s">
        <v>295</v>
      </c>
      <c r="H51" s="7" t="s">
        <v>296</v>
      </c>
      <c r="I51" s="6" t="s">
        <v>89</v>
      </c>
      <c r="J51" s="3" t="str">
        <f>VLOOKUP(I51,'Endereços Ponta A'!$A$2:$E$6,2,TRUE)</f>
        <v>NIC.br
Avenida João Dias, 3163, Santo Amaro, São Paulo, SP
CEP.: 04723-003</v>
      </c>
      <c r="K51" s="30" t="str">
        <f>VLOOKUP(I51,'Endereços Ponta A'!$A$2:$E$6,3,TRUE)</f>
        <v>-23.645191,-46.7306499</v>
      </c>
      <c r="L51" s="3" t="str">
        <f>VLOOKUP(I51,'Endereços Ponta A'!$A$2:$E$6,4,TRUE)</f>
        <v>Nome: Rogério Herrera Mendonca
E-mail: rogerio@pop-sp.rnp.br
Tel.: (11) 3091-8901</v>
      </c>
      <c r="M51" s="4" t="str">
        <f>VLOOKUP(I51,'Endereços Ponta A'!$A$2:$E$6,5,TRUE)</f>
        <v>não informado</v>
      </c>
    </row>
    <row r="52" spans="1:13" ht="60" customHeight="1" x14ac:dyDescent="0.25">
      <c r="A52" s="68">
        <v>50</v>
      </c>
      <c r="B52" s="22" t="s">
        <v>88</v>
      </c>
      <c r="C52" s="1" t="s">
        <v>92</v>
      </c>
      <c r="D52" s="8" t="s">
        <v>99</v>
      </c>
      <c r="E52" s="44">
        <v>1000</v>
      </c>
      <c r="F52" s="7" t="s">
        <v>297</v>
      </c>
      <c r="G52" s="24" t="s">
        <v>298</v>
      </c>
      <c r="H52" s="7" t="s">
        <v>299</v>
      </c>
      <c r="I52" s="6" t="s">
        <v>89</v>
      </c>
      <c r="J52" s="3" t="str">
        <f>VLOOKUP(I52,'Endereços Ponta A'!$A$2:$E$6,2,TRUE)</f>
        <v>NIC.br
Avenida João Dias, 3163, Santo Amaro, São Paulo, SP
CEP.: 04723-003</v>
      </c>
      <c r="K52" s="30" t="str">
        <f>VLOOKUP(I52,'Endereços Ponta A'!$A$2:$E$6,3,TRUE)</f>
        <v>-23.645191,-46.7306499</v>
      </c>
      <c r="L52" s="3" t="str">
        <f>VLOOKUP(I52,'Endereços Ponta A'!$A$2:$E$6,4,TRUE)</f>
        <v>Nome: Rogério Herrera Mendonca
E-mail: rogerio@pop-sp.rnp.br
Tel.: (11) 3091-8901</v>
      </c>
      <c r="M52" s="4" t="str">
        <f>VLOOKUP(I52,'Endereços Ponta A'!$A$2:$E$6,5,TRUE)</f>
        <v>não informado</v>
      </c>
    </row>
    <row r="53" spans="1:13" ht="60" customHeight="1" x14ac:dyDescent="0.25">
      <c r="A53" s="68">
        <v>51</v>
      </c>
      <c r="B53" s="22" t="s">
        <v>88</v>
      </c>
      <c r="C53" s="1" t="s">
        <v>100</v>
      </c>
      <c r="D53" s="8" t="s">
        <v>101</v>
      </c>
      <c r="E53" s="44">
        <v>1000</v>
      </c>
      <c r="F53" s="7" t="s">
        <v>300</v>
      </c>
      <c r="G53" s="24" t="s">
        <v>301</v>
      </c>
      <c r="H53" s="7" t="s">
        <v>302</v>
      </c>
      <c r="I53" s="6" t="s">
        <v>89</v>
      </c>
      <c r="J53" s="3" t="str">
        <f>VLOOKUP(I53,'Endereços Ponta A'!$A$2:$E$6,2,TRUE)</f>
        <v>NIC.br
Avenida João Dias, 3163, Santo Amaro, São Paulo, SP
CEP.: 04723-003</v>
      </c>
      <c r="K53" s="30" t="str">
        <f>VLOOKUP(I53,'Endereços Ponta A'!$A$2:$E$6,3,TRUE)</f>
        <v>-23.645191,-46.7306499</v>
      </c>
      <c r="L53" s="3" t="str">
        <f>VLOOKUP(I53,'Endereços Ponta A'!$A$2:$E$6,4,TRUE)</f>
        <v>Nome: Rogério Herrera Mendonca
E-mail: rogerio@pop-sp.rnp.br
Tel.: (11) 3091-8901</v>
      </c>
      <c r="M53" s="4" t="str">
        <f>VLOOKUP(I53,'Endereços Ponta A'!$A$2:$E$6,5,TRUE)</f>
        <v>não informado</v>
      </c>
    </row>
    <row r="54" spans="1:13" ht="60" customHeight="1" x14ac:dyDescent="0.25">
      <c r="A54" s="68">
        <v>52</v>
      </c>
      <c r="B54" s="22" t="s">
        <v>88</v>
      </c>
      <c r="C54" s="1" t="s">
        <v>102</v>
      </c>
      <c r="D54" s="8" t="s">
        <v>103</v>
      </c>
      <c r="E54" s="44">
        <v>3000</v>
      </c>
      <c r="F54" s="7" t="s">
        <v>303</v>
      </c>
      <c r="G54" s="24" t="s">
        <v>304</v>
      </c>
      <c r="H54" s="7" t="s">
        <v>305</v>
      </c>
      <c r="I54" s="6" t="s">
        <v>89</v>
      </c>
      <c r="J54" s="3" t="str">
        <f>VLOOKUP(I54,'Endereços Ponta A'!$A$2:$E$6,2,TRUE)</f>
        <v>NIC.br
Avenida João Dias, 3163, Santo Amaro, São Paulo, SP
CEP.: 04723-003</v>
      </c>
      <c r="K54" s="30" t="str">
        <f>VLOOKUP(I54,'Endereços Ponta A'!$A$2:$E$6,3,TRUE)</f>
        <v>-23.645191,-46.7306499</v>
      </c>
      <c r="L54" s="3" t="str">
        <f>VLOOKUP(I54,'Endereços Ponta A'!$A$2:$E$6,4,TRUE)</f>
        <v>Nome: Rogério Herrera Mendonca
E-mail: rogerio@pop-sp.rnp.br
Tel.: (11) 3091-8901</v>
      </c>
      <c r="M54" s="4" t="str">
        <f>VLOOKUP(I54,'Endereços Ponta A'!$A$2:$E$6,5,TRUE)</f>
        <v>não informado</v>
      </c>
    </row>
    <row r="55" spans="1:13" ht="60" customHeight="1" x14ac:dyDescent="0.25">
      <c r="A55" s="68">
        <v>53</v>
      </c>
      <c r="B55" s="22" t="s">
        <v>88</v>
      </c>
      <c r="C55" s="1" t="s">
        <v>104</v>
      </c>
      <c r="D55" s="8" t="s">
        <v>105</v>
      </c>
      <c r="E55" s="44">
        <v>1000</v>
      </c>
      <c r="F55" s="7" t="s">
        <v>306</v>
      </c>
      <c r="G55" s="24" t="s">
        <v>307</v>
      </c>
      <c r="H55" s="7" t="s">
        <v>308</v>
      </c>
      <c r="I55" s="6" t="s">
        <v>89</v>
      </c>
      <c r="J55" s="3" t="str">
        <f>VLOOKUP(I55,'Endereços Ponta A'!$A$2:$E$6,2,TRUE)</f>
        <v>NIC.br
Avenida João Dias, 3163, Santo Amaro, São Paulo, SP
CEP.: 04723-003</v>
      </c>
      <c r="K55" s="30" t="str">
        <f>VLOOKUP(I55,'Endereços Ponta A'!$A$2:$E$6,3,TRUE)</f>
        <v>-23.645191,-46.7306499</v>
      </c>
      <c r="L55" s="3" t="str">
        <f>VLOOKUP(I55,'Endereços Ponta A'!$A$2:$E$6,4,TRUE)</f>
        <v>Nome: Rogério Herrera Mendonca
E-mail: rogerio@pop-sp.rnp.br
Tel.: (11) 3091-8901</v>
      </c>
      <c r="M55" s="4" t="str">
        <f>VLOOKUP(I55,'Endereços Ponta A'!$A$2:$E$6,5,TRUE)</f>
        <v>não informado</v>
      </c>
    </row>
    <row r="56" spans="1:13" ht="60" customHeight="1" x14ac:dyDescent="0.25">
      <c r="A56" s="68">
        <v>54</v>
      </c>
      <c r="B56" s="22" t="s">
        <v>88</v>
      </c>
      <c r="C56" s="1" t="s">
        <v>104</v>
      </c>
      <c r="D56" s="8" t="s">
        <v>96</v>
      </c>
      <c r="E56" s="44">
        <v>1000</v>
      </c>
      <c r="F56" s="7" t="s">
        <v>309</v>
      </c>
      <c r="G56" s="24" t="s">
        <v>310</v>
      </c>
      <c r="H56" s="7" t="s">
        <v>311</v>
      </c>
      <c r="I56" s="6" t="s">
        <v>89</v>
      </c>
      <c r="J56" s="3" t="str">
        <f>VLOOKUP(I56,'Endereços Ponta A'!$A$2:$E$6,2,TRUE)</f>
        <v>NIC.br
Avenida João Dias, 3163, Santo Amaro, São Paulo, SP
CEP.: 04723-003</v>
      </c>
      <c r="K56" s="30" t="str">
        <f>VLOOKUP(I56,'Endereços Ponta A'!$A$2:$E$6,3,TRUE)</f>
        <v>-23.645191,-46.7306499</v>
      </c>
      <c r="L56" s="3" t="str">
        <f>VLOOKUP(I56,'Endereços Ponta A'!$A$2:$E$6,4,TRUE)</f>
        <v>Nome: Rogério Herrera Mendonca
E-mail: rogerio@pop-sp.rnp.br
Tel.: (11) 3091-8901</v>
      </c>
      <c r="M56" s="4" t="str">
        <f>VLOOKUP(I56,'Endereços Ponta A'!$A$2:$E$6,5,TRUE)</f>
        <v>não informado</v>
      </c>
    </row>
    <row r="57" spans="1:13" ht="60" customHeight="1" x14ac:dyDescent="0.25">
      <c r="A57" s="68">
        <v>55</v>
      </c>
      <c r="B57" s="22" t="s">
        <v>88</v>
      </c>
      <c r="C57" s="1" t="s">
        <v>104</v>
      </c>
      <c r="D57" s="8" t="s">
        <v>106</v>
      </c>
      <c r="E57" s="44">
        <v>1000</v>
      </c>
      <c r="F57" s="7" t="s">
        <v>312</v>
      </c>
      <c r="G57" s="24" t="s">
        <v>313</v>
      </c>
      <c r="H57" s="7" t="s">
        <v>314</v>
      </c>
      <c r="I57" s="6" t="s">
        <v>89</v>
      </c>
      <c r="J57" s="3" t="str">
        <f>VLOOKUP(I57,'Endereços Ponta A'!$A$2:$E$6,2,TRUE)</f>
        <v>NIC.br
Avenida João Dias, 3163, Santo Amaro, São Paulo, SP
CEP.: 04723-003</v>
      </c>
      <c r="K57" s="30" t="str">
        <f>VLOOKUP(I57,'Endereços Ponta A'!$A$2:$E$6,3,TRUE)</f>
        <v>-23.645191,-46.7306499</v>
      </c>
      <c r="L57" s="3" t="str">
        <f>VLOOKUP(I57,'Endereços Ponta A'!$A$2:$E$6,4,TRUE)</f>
        <v>Nome: Rogério Herrera Mendonca
E-mail: rogerio@pop-sp.rnp.br
Tel.: (11) 3091-8901</v>
      </c>
      <c r="M57" s="4" t="str">
        <f>VLOOKUP(I57,'Endereços Ponta A'!$A$2:$E$6,5,TRUE)</f>
        <v>não informado</v>
      </c>
    </row>
  </sheetData>
  <autoFilter ref="A2:M2" xr:uid="{00000000-0009-0000-0000-000002000000}"/>
  <mergeCells count="1">
    <mergeCell ref="A1:M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90a96d-db97-45e6-b709-fd37e83b62fb">
      <Terms xmlns="http://schemas.microsoft.com/office/infopath/2007/PartnerControls"/>
    </lcf76f155ced4ddcb4097134ff3c332f>
    <TaxCatchAll xmlns="7d7f5f5d-fe7e-4cac-9b01-1bcee1fc4576" xsi:nil="true"/>
    <SharedWithUsers xmlns="7d7f5f5d-fe7e-4cac-9b01-1bcee1fc4576">
      <UserInfo>
        <DisplayName>César Augusto Borges Fraga</DisplayName>
        <AccountId>12</AccountId>
        <AccountType/>
      </UserInfo>
      <UserInfo>
        <DisplayName>Alexander Pereira Victorino</DisplayName>
        <AccountId>72</AccountId>
        <AccountType/>
      </UserInfo>
    </SharedWithUsers>
    <_Flow_SignoffStatus xmlns="d390a96d-db97-45e6-b709-fd37e83b62f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FE40DBF067FF488038228CE98A93E2" ma:contentTypeVersion="18" ma:contentTypeDescription="Crie um novo documento." ma:contentTypeScope="" ma:versionID="9fb2cbc548016a4d731fc5afa1bba4b3">
  <xsd:schema xmlns:xsd="http://www.w3.org/2001/XMLSchema" xmlns:xs="http://www.w3.org/2001/XMLSchema" xmlns:p="http://schemas.microsoft.com/office/2006/metadata/properties" xmlns:ns2="d390a96d-db97-45e6-b709-fd37e83b62fb" xmlns:ns3="7d7f5f5d-fe7e-4cac-9b01-1bcee1fc4576" targetNamespace="http://schemas.microsoft.com/office/2006/metadata/properties" ma:root="true" ma:fieldsID="1ad9b0454257f435607f84e6fea5c37c" ns2:_="" ns3:_="">
    <xsd:import namespace="d390a96d-db97-45e6-b709-fd37e83b62fb"/>
    <xsd:import namespace="7d7f5f5d-fe7e-4cac-9b01-1bcee1fc4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0a96d-db97-45e6-b709-fd37e83b6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c6d6704-c1be-48d0-823f-e0f8bcbfa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4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f5f5d-fe7e-4cac-9b01-1bcee1fc4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4811b23-b01e-4c3c-983c-f6819dbeee91}" ma:internalName="TaxCatchAll" ma:showField="CatchAllData" ma:web="7d7f5f5d-fe7e-4cac-9b01-1bcee1fc4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7F49C3-1B0B-408D-BE04-D136C9DC1D55}">
  <ds:schemaRefs>
    <ds:schemaRef ds:uri="http://schemas.microsoft.com/office/2006/metadata/properties"/>
    <ds:schemaRef ds:uri="http://schemas.microsoft.com/office/infopath/2007/PartnerControls"/>
    <ds:schemaRef ds:uri="d390a96d-db97-45e6-b709-fd37e83b62fb"/>
    <ds:schemaRef ds:uri="7d7f5f5d-fe7e-4cac-9b01-1bcee1fc4576"/>
  </ds:schemaRefs>
</ds:datastoreItem>
</file>

<file path=customXml/itemProps2.xml><?xml version="1.0" encoding="utf-8"?>
<ds:datastoreItem xmlns:ds="http://schemas.openxmlformats.org/officeDocument/2006/customXml" ds:itemID="{01B027EF-9E5C-4DB9-986E-3A135589B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0a96d-db97-45e6-b709-fd37e83b62fb"/>
    <ds:schemaRef ds:uri="7d7f5f5d-fe7e-4cac-9b01-1bcee1fc4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AAB04C-1CAE-4C8C-9743-847C4309A9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Formato da proposta</vt:lpstr>
      <vt:lpstr>Endereços Ponta A</vt:lpstr>
      <vt:lpstr>Endereços Ponta 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2025-06-13T15:28:18Z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0x010100F3FE40DBF067FF488038228CE98A93E2</vt:lpwstr>
  </property>
  <property fmtid="{D5CDD505-2E9C-101B-9397-08002B2CF9AE}" pid="3" name="MediaServiceImageTags">
    <vt:lpwstr/>
  </property>
</Properties>
</file>