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BA62FA8B-A5C3-4A15-B6C7-B44396A774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o da proposta" sheetId="4" r:id="rId1"/>
    <sheet name="Endereços Ponta A" sheetId="6" r:id="rId2"/>
    <sheet name="Endereços Ponta B" sheetId="3" r:id="rId3"/>
  </sheets>
  <definedNames>
    <definedName name="_xlnm._FilterDatabase" localSheetId="1" hidden="1">'Endereços Ponta A'!$A$1:$E$10</definedName>
    <definedName name="_xlnm._FilterDatabase" localSheetId="2" hidden="1">'Endereços Ponta B'!$A$2:$M$2</definedName>
    <definedName name="_xlnm._FilterDatabase" localSheetId="0" hidden="1">'Formato da proposta'!$A$3:$U$4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4" l="1"/>
  <c r="J3" i="3" l="1"/>
  <c r="K3" i="3"/>
  <c r="L3" i="3"/>
  <c r="M3" i="3"/>
  <c r="L4" i="4"/>
  <c r="J4" i="4"/>
  <c r="H4" i="4"/>
  <c r="M4" i="4" l="1"/>
</calcChain>
</file>

<file path=xl/sharedStrings.xml><?xml version="1.0" encoding="utf-8"?>
<sst xmlns="http://schemas.openxmlformats.org/spreadsheetml/2006/main" count="123" uniqueCount="108">
  <si>
    <t>Formato da proposta</t>
  </si>
  <si>
    <t>Ponta A</t>
  </si>
  <si>
    <t>Ponta B</t>
  </si>
  <si>
    <t>Parâmetros técnicos (Preenchimento obrigatório)</t>
  </si>
  <si>
    <t>Valores em R$ com impostos para contrato de 24 meses</t>
  </si>
  <si>
    <t>Item</t>
  </si>
  <si>
    <t>UF</t>
  </si>
  <si>
    <t>PoP de conexão</t>
  </si>
  <si>
    <t>Organização Usuária</t>
  </si>
  <si>
    <t>Campus</t>
  </si>
  <si>
    <t>Banda (Mb/s)</t>
  </si>
  <si>
    <t>Modalidade de conexão</t>
  </si>
  <si>
    <t>Pontuação</t>
  </si>
  <si>
    <t xml:space="preserve">Meio físico de transmissão </t>
  </si>
  <si>
    <t>Dupla/Múltiplas abordagens?</t>
  </si>
  <si>
    <t>Valor final</t>
  </si>
  <si>
    <t>Infraestrutura Própria/Parceria</t>
  </si>
  <si>
    <t>Nome do Parceiro</t>
  </si>
  <si>
    <t>Prazo de entrega (dias)</t>
  </si>
  <si>
    <t>SLA (%)</t>
  </si>
  <si>
    <t>Latência (ms)</t>
  </si>
  <si>
    <t>Taxa de perda de pacotes (%)</t>
  </si>
  <si>
    <r>
      <t>Vazão (</t>
    </r>
    <r>
      <rPr>
        <b/>
        <i/>
        <sz val="10"/>
        <color theme="0"/>
        <rFont val="Arial"/>
        <family val="2"/>
      </rPr>
      <t>throughput</t>
    </r>
    <r>
      <rPr>
        <b/>
        <sz val="10"/>
        <color theme="0"/>
        <rFont val="Arial"/>
        <family val="2"/>
      </rPr>
      <t>) (%)</t>
    </r>
  </si>
  <si>
    <t>Mensal (R$)</t>
  </si>
  <si>
    <t>Instalação (R$)</t>
  </si>
  <si>
    <t xml:space="preserve">Total </t>
  </si>
  <si>
    <t>SE</t>
  </si>
  <si>
    <t>POP-SE</t>
  </si>
  <si>
    <t>Parâmetros técnicos de desempenho mínimos aceitos pela RNP (conforme termo de referência)</t>
  </si>
  <si>
    <t>Entre 0,10% e 0,00%</t>
  </si>
  <si>
    <t>Entre 95,0% e 100,0%</t>
  </si>
  <si>
    <t>Circuito Metroethernet</t>
  </si>
  <si>
    <t>Circuito Metroethernet com 5G FWA</t>
  </si>
  <si>
    <t>Porta IP com túnel GRE</t>
  </si>
  <si>
    <t>Fibra óptica</t>
  </si>
  <si>
    <t>Fibra óptica + Enlace de rádio de frequência licenciada</t>
  </si>
  <si>
    <t>Fibra óptica + Rede móvel 4G/5G</t>
  </si>
  <si>
    <t>Enlace de rádio de frequência licenciada</t>
  </si>
  <si>
    <t>Fibra óptica + Satélite</t>
  </si>
  <si>
    <t>Enlace de rádio de frequência licenciada + Satélite</t>
  </si>
  <si>
    <t>Satélite</t>
  </si>
  <si>
    <t>Infraestrutura própria</t>
  </si>
  <si>
    <t>Infraestrutura de parceiro</t>
  </si>
  <si>
    <t>Não informado</t>
  </si>
  <si>
    <t>Sim, em ambas as pontas</t>
  </si>
  <si>
    <t>Sim, apenas na ponta do PoP</t>
  </si>
  <si>
    <t>Sim, apenas na ponta do Campus</t>
  </si>
  <si>
    <t>Não</t>
  </si>
  <si>
    <t>Endereço do PoP</t>
  </si>
  <si>
    <t>Georeferenciamento PoP</t>
  </si>
  <si>
    <t>Contato técnico local do PoP</t>
  </si>
  <si>
    <t>CNPJ do PoP</t>
  </si>
  <si>
    <t>PoP-AL</t>
  </si>
  <si>
    <t xml:space="preserve">Fapeal
Rua Melo Moraes, 354, Centro, Maceió, AL
CEP.: 57020-330 </t>
  </si>
  <si>
    <t>-9.661243,-35.741621</t>
  </si>
  <si>
    <t>Nome: Felipe Gomes Athayde
E-mail: felipe.athayde@fapeal.br
Tels.: (82) 3315-4999 / (82) 9117-1081</t>
  </si>
  <si>
    <t>035.562.321/0001-64</t>
  </si>
  <si>
    <t>PoP-BA</t>
  </si>
  <si>
    <t>UFBA 
Avenida Milton Santos, s/n, Prédio do CPD/UFBA, Ondina, Salvador, BA 
CEP.: 40170-110</t>
  </si>
  <si>
    <t>-13.00246,-38.508975</t>
  </si>
  <si>
    <t>Nome: Luiz Cláudio Mendonça
E-mail: mendonca@ufba.br
Tels.: (71) 3283-6114 / (71) 3283-6128 / (71) 3283-6112</t>
  </si>
  <si>
    <t>015.180.714/0001-04</t>
  </si>
  <si>
    <t>PoP-CE</t>
  </si>
  <si>
    <t>UFC
Campus do PICI, Bloco 901, Térreo, PICI, Fortaleza, CE
CEP.: 60455-760</t>
  </si>
  <si>
    <t>-3.7465433,-38.5739928</t>
  </si>
  <si>
    <t>Nome: Eriko Mota
E-mail: eriko.mota@pop-ce.rnp.br
Tel.: (85) 99197-2027</t>
  </si>
  <si>
    <t>007.272.636/0001-31</t>
  </si>
  <si>
    <t>PoP-MA</t>
  </si>
  <si>
    <t>Ufma
Avenida dos Portugueses, s/n, Prédio Anexo do NTI-UFMA, Bacanga, São Luís, MA
CEP.: 65085-580</t>
  </si>
  <si>
    <t>-2.552041,-44.307405</t>
  </si>
  <si>
    <t>Nome: Marcos Aurélio Saminez da Silva
E-mail: marcos.silva@pop-ma.rnp.br
Tel.: (98) 3272-8896</t>
  </si>
  <si>
    <t>006.279.103/0001-19</t>
  </si>
  <si>
    <t>PoP-PB</t>
  </si>
  <si>
    <t>Ufcg
Avenida Aprígio Veloso, 882, Bloco CN, Sala 120, Bodocongó, Campina Grande, PB
CEP.: 58109-970</t>
  </si>
  <si>
    <t>-7.216198,-35.908253</t>
  </si>
  <si>
    <t xml:space="preserve">Nome: Helton Medeiros
E-mails: helton.medeiros@rnp.br / operacao@pop-pb.rnp.br
Tels.: (81) 99571-0757 / (83) 2101-1442 </t>
  </si>
  <si>
    <t>005.055.128/0001-76</t>
  </si>
  <si>
    <t>PoP-PE</t>
  </si>
  <si>
    <t>Itep
Avenida Prof. Luiz Freire, 700, Cidade Universitária, Recife, PE
CEP.: 50740-540</t>
  </si>
  <si>
    <t>-8.058719,-34.95297</t>
  </si>
  <si>
    <t>Nome: Zuleika Tenório
E-mail: zuleika@pop-pe.rnp.br / pe.operacoes@rnp
Tel.: (81) 3272-4244</t>
  </si>
  <si>
    <t>005.774.391/0001-15</t>
  </si>
  <si>
    <t>PoP-PI</t>
  </si>
  <si>
    <t>Fapepi
Avenida Odilon Araújo, 372, Piçarra, Teresina, PI
CEP.: 64017-280</t>
  </si>
  <si>
    <t>-5.096299,-42.79888</t>
  </si>
  <si>
    <t xml:space="preserve">Nome: Rafael Amaral de Oliveira
E-mail: rafael.amaral@rnp.br
Tels.: (86) 3216-6092 </t>
  </si>
  <si>
    <t>000.422.744/0001-02</t>
  </si>
  <si>
    <t>PoP-RN</t>
  </si>
  <si>
    <t>Ufrn
Centro de Convivência da UFRN, Campus Universitário, Lagoa Nova, Natal, RN
CEP.: 59078-970</t>
  </si>
  <si>
    <t>-5.839722,-35.201685</t>
  </si>
  <si>
    <t>Nome: Edson Moreira
E-mail: edson@pop-rn.rnp.br
Tel.: (84) 3215-3170</t>
  </si>
  <si>
    <t>024.365.710/0001-83</t>
  </si>
  <si>
    <t>PoP-SE</t>
  </si>
  <si>
    <t>UFS (Prédio da STIC)
Av. Marcelo Deda Chagas, s/n, Bairro Rosa Elze
São Cristóvão/SE
CEP 49107-230</t>
  </si>
  <si>
    <t>-10.926597,-37.102841</t>
  </si>
  <si>
    <t>Nome: Dilton Dantas
E-mail: dilton.dantas@pop-se.rnp.br
Tel.: (79) 3194-6355</t>
  </si>
  <si>
    <t>013.031.547/0001-04</t>
  </si>
  <si>
    <t>Endereços das pontas A (PoP de conexão) e B (Organização Usuária da RNP)</t>
  </si>
  <si>
    <t>#</t>
  </si>
  <si>
    <t>Banda a contratar (Mb/s)</t>
  </si>
  <si>
    <t>Endereço Campus</t>
  </si>
  <si>
    <t>Georeferenciamento Campus</t>
  </si>
  <si>
    <t>Contato técnico local do Campus</t>
  </si>
  <si>
    <t>AV Governador Marcelo Déda, 13, Centro, Lagarto - SE</t>
  </si>
  <si>
    <t>-10.92874809763114, -37.671166397325784</t>
  </si>
  <si>
    <t>Universidade Federal de Sergipe - UFS</t>
  </si>
  <si>
    <t xml:space="preserve">Campus Antônio Garcia Filho </t>
  </si>
  <si>
    <t>Nome: Diego Vasconcellos
Telefone: (79)9987-9169
e-mail: dvc@ufs.br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</si>
</sst>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0.0%"/>
    <numFmt numFmtId="166" formatCode="#,##0_ ;\-#,##0\ "/>
  </numFmts>
  <fonts count="8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i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theme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Border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164" fontId="2" fillId="0" borderId="1" xfId="1" applyNumberFormat="1" applyBorder="1" applyAlignment="1">
      <alignment horizontal="left" vertical="center" wrapText="1"/>
    </xf>
    <xf numFmtId="164" fontId="2" fillId="0" borderId="1" xfId="1" applyNumberForma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 readingOrder="1"/>
    </xf>
    <xf numFmtId="0" fontId="1" fillId="4" borderId="1" xfId="1" applyFont="1" applyFill="1" applyBorder="1" applyAlignment="1">
      <alignment horizontal="left"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2" fillId="0" borderId="1" xfId="1" applyBorder="1" applyAlignment="1">
      <alignment horizontal="center" vertical="center" readingOrder="1"/>
    </xf>
    <xf numFmtId="49" fontId="1" fillId="4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4" borderId="1" xfId="1" applyNumberFormat="1" applyFont="1" applyFill="1" applyBorder="1" applyAlignment="1">
      <alignment horizontal="center" vertical="center" wrapText="1" readingOrder="1"/>
    </xf>
    <xf numFmtId="49" fontId="2" fillId="0" borderId="1" xfId="1" applyNumberFormat="1" applyBorder="1" applyAlignment="1">
      <alignment horizontal="center" vertical="center" wrapText="1" readingOrder="1"/>
    </xf>
    <xf numFmtId="49" fontId="3" fillId="0" borderId="0" xfId="0" applyNumberFormat="1" applyFont="1" applyAlignment="1">
      <alignment horizontal="center" readingOrder="1"/>
    </xf>
    <xf numFmtId="49" fontId="2" fillId="0" borderId="1" xfId="1" applyNumberFormat="1" applyBorder="1" applyAlignment="1">
      <alignment horizontal="center" vertical="center" wrapText="1"/>
    </xf>
    <xf numFmtId="0" fontId="2" fillId="0" borderId="0" xfId="1" applyAlignment="1">
      <alignment vertical="center"/>
    </xf>
    <xf numFmtId="0" fontId="2" fillId="0" borderId="1" xfId="1" applyBorder="1" applyAlignment="1">
      <alignment horizontal="center" vertical="center" wrapText="1" readingOrder="1"/>
    </xf>
    <xf numFmtId="0" fontId="2" fillId="0" borderId="0" xfId="1" applyAlignment="1">
      <alignment horizontal="center" vertical="center"/>
    </xf>
    <xf numFmtId="0" fontId="2" fillId="0" borderId="0" xfId="1" applyAlignment="1">
      <alignment horizontal="center" vertical="center" readingOrder="1"/>
    </xf>
    <xf numFmtId="0" fontId="2" fillId="0" borderId="0" xfId="1" applyAlignment="1">
      <alignment horizontal="left" vertical="center" wrapText="1"/>
    </xf>
    <xf numFmtId="43" fontId="3" fillId="5" borderId="1" xfId="2" applyNumberFormat="1" applyFont="1" applyFill="1" applyBorder="1" applyAlignment="1">
      <alignment horizontal="left" vertical="center" wrapText="1"/>
    </xf>
    <xf numFmtId="44" fontId="3" fillId="5" borderId="1" xfId="3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6" fontId="3" fillId="5" borderId="1" xfId="2" applyNumberFormat="1" applyFont="1" applyFill="1" applyBorder="1" applyAlignment="1">
      <alignment horizontal="left" vertical="center" wrapText="1"/>
    </xf>
    <xf numFmtId="165" fontId="3" fillId="5" borderId="1" xfId="2" applyNumberFormat="1" applyFont="1" applyFill="1" applyBorder="1" applyAlignment="1">
      <alignment horizontal="left" vertical="center" wrapText="1"/>
    </xf>
    <xf numFmtId="0" fontId="2" fillId="0" borderId="0" xfId="1" applyAlignment="1">
      <alignment horizontal="left" vertical="center"/>
    </xf>
    <xf numFmtId="1" fontId="3" fillId="0" borderId="1" xfId="2" applyNumberFormat="1" applyFont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" fontId="3" fillId="0" borderId="1" xfId="2" applyNumberFormat="1" applyFont="1" applyBorder="1" applyAlignment="1">
      <alignment horizontal="left" vertical="center" wrapText="1"/>
    </xf>
    <xf numFmtId="166" fontId="3" fillId="5" borderId="1" xfId="2" applyNumberFormat="1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center" wrapText="1"/>
    </xf>
    <xf numFmtId="1" fontId="3" fillId="5" borderId="1" xfId="2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Excel Built-in Normal" xfId="2" xr:uid="{00000000-0005-0000-0000-000000000000}"/>
    <cellStyle name="Moeda" xfId="3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showGridLines="0" tabSelected="1" zoomScale="90" zoomScaleNormal="90" workbookViewId="0">
      <pane ySplit="3" topLeftCell="A4" activePane="bottomLeft" state="frozen"/>
      <selection pane="bottomLeft" activeCell="A4" sqref="A4"/>
    </sheetView>
  </sheetViews>
  <sheetFormatPr defaultColWidth="9.140625" defaultRowHeight="30" customHeight="1" x14ac:dyDescent="0.25"/>
  <cols>
    <col min="1" max="1" width="15.7109375" style="31" customWidth="1"/>
    <col min="2" max="2" width="15.7109375" style="32" customWidth="1"/>
    <col min="3" max="3" width="20.7109375" style="29" customWidth="1"/>
    <col min="4" max="4" width="60.7109375" style="33" customWidth="1"/>
    <col min="5" max="5" width="70.7109375" style="33" customWidth="1"/>
    <col min="6" max="6" width="20.7109375" style="33" customWidth="1"/>
    <col min="7" max="7" width="30.7109375" style="33" customWidth="1"/>
    <col min="8" max="8" width="15.7109375" style="43" customWidth="1"/>
    <col min="9" max="9" width="50.7109375" style="33" customWidth="1"/>
    <col min="10" max="10" width="15.7109375" style="43" customWidth="1"/>
    <col min="11" max="11" width="30.7109375" style="43" customWidth="1"/>
    <col min="12" max="13" width="15.7109375" style="43" customWidth="1"/>
    <col min="14" max="16" width="30.7109375" style="33" customWidth="1"/>
    <col min="17" max="17" width="40.7109375" style="33" customWidth="1"/>
    <col min="18" max="18" width="30.7109375" style="33" customWidth="1"/>
    <col min="19" max="23" width="20.7109375" style="29" customWidth="1"/>
    <col min="24" max="16384" width="9.140625" style="29"/>
  </cols>
  <sheetData>
    <row r="1" spans="1:23" ht="18" customHeight="1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3"/>
    </row>
    <row r="2" spans="1:23" s="9" customFormat="1" ht="18" customHeight="1" x14ac:dyDescent="0.25">
      <c r="A2" s="54" t="s">
        <v>1</v>
      </c>
      <c r="B2" s="54"/>
      <c r="C2" s="54"/>
      <c r="D2" s="54" t="s">
        <v>2</v>
      </c>
      <c r="E2" s="54"/>
      <c r="F2" s="55" t="s">
        <v>3</v>
      </c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7"/>
      <c r="U2" s="55" t="s">
        <v>4</v>
      </c>
      <c r="V2" s="56"/>
      <c r="W2" s="56"/>
    </row>
    <row r="3" spans="1:23" s="9" customFormat="1" ht="25.5" x14ac:dyDescent="0.25">
      <c r="A3" s="36" t="s">
        <v>5</v>
      </c>
      <c r="B3" s="10" t="s">
        <v>6</v>
      </c>
      <c r="C3" s="10" t="s">
        <v>7</v>
      </c>
      <c r="D3" s="11" t="s">
        <v>8</v>
      </c>
      <c r="E3" s="11" t="s">
        <v>9</v>
      </c>
      <c r="F3" s="10" t="s">
        <v>10</v>
      </c>
      <c r="G3" s="11" t="s">
        <v>11</v>
      </c>
      <c r="H3" s="10" t="s">
        <v>12</v>
      </c>
      <c r="I3" s="11" t="s">
        <v>13</v>
      </c>
      <c r="J3" s="10" t="s">
        <v>12</v>
      </c>
      <c r="K3" s="11" t="s">
        <v>14</v>
      </c>
      <c r="L3" s="10" t="s">
        <v>12</v>
      </c>
      <c r="M3" s="10" t="s">
        <v>15</v>
      </c>
      <c r="N3" s="11" t="s">
        <v>16</v>
      </c>
      <c r="O3" s="11" t="s">
        <v>17</v>
      </c>
      <c r="P3" s="10" t="s">
        <v>18</v>
      </c>
      <c r="Q3" s="10" t="s">
        <v>19</v>
      </c>
      <c r="R3" s="10" t="s">
        <v>20</v>
      </c>
      <c r="S3" s="10" t="s">
        <v>21</v>
      </c>
      <c r="T3" s="10" t="s">
        <v>22</v>
      </c>
      <c r="U3" s="10" t="s">
        <v>23</v>
      </c>
      <c r="V3" s="10" t="s">
        <v>24</v>
      </c>
      <c r="W3" s="10" t="s">
        <v>25</v>
      </c>
    </row>
    <row r="4" spans="1:23" ht="30" customHeight="1" x14ac:dyDescent="0.25">
      <c r="A4" s="30">
        <v>1</v>
      </c>
      <c r="B4" s="6" t="s">
        <v>26</v>
      </c>
      <c r="C4" s="6" t="s">
        <v>27</v>
      </c>
      <c r="D4" s="1" t="s">
        <v>105</v>
      </c>
      <c r="E4" s="8" t="s">
        <v>106</v>
      </c>
      <c r="F4" s="42">
        <v>1000</v>
      </c>
      <c r="G4" s="44"/>
      <c r="H4" s="42">
        <f>IF(G4="Circuito Metroethernet",10,IF(G4="Circuito Metroethernet com 5G FWA", 5, IF(G4="Porta IP com túnel GRE",1,0)))</f>
        <v>0</v>
      </c>
      <c r="I4" s="34"/>
      <c r="J4" s="45">
        <f>IF(I4="Fibra óptica", 10,IF(I4="Fibra óptica + Enlace de rádio de frequência licenciada",8,IF(I4="Fibra óptica + Rede móvel 4G/5G",6,IF(I4="Enlace de rádio de frequência licenciada",5,IF(I4="Fibra óptica + Satélite",3,IF(I4="Enlace de rádio de frequência licenciada + Satélite",2,IF(I4="Satélite",1,0)))))))</f>
        <v>0</v>
      </c>
      <c r="K4" s="46"/>
      <c r="L4" s="47">
        <f>IF(K4="Sim, em ambas as pontas",5,IF(K4="Sim, apenas na ponta do PoP",3,IF(K4="Sim, apenas na ponta do Campus",2,IF(K4="Não",1,0))))</f>
        <v>0</v>
      </c>
      <c r="M4" s="47">
        <f>SUM(H4,J4,L4)</f>
        <v>0</v>
      </c>
      <c r="N4" s="34"/>
      <c r="O4" s="34"/>
      <c r="P4" s="39"/>
      <c r="Q4" s="40"/>
      <c r="R4" s="39"/>
      <c r="S4" s="40"/>
      <c r="T4" s="40"/>
      <c r="U4" s="35">
        <v>0</v>
      </c>
      <c r="V4" s="35">
        <v>0</v>
      </c>
      <c r="W4" s="34">
        <f>(U4*24)+V4</f>
        <v>0</v>
      </c>
    </row>
    <row r="5" spans="1:23" ht="30" customHeight="1" x14ac:dyDescent="0.25">
      <c r="S5" s="33"/>
      <c r="T5" s="33"/>
    </row>
    <row r="6" spans="1:23" ht="30" customHeight="1" x14ac:dyDescent="0.25">
      <c r="A6" s="48" t="s">
        <v>28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50"/>
      <c r="P6" s="18">
        <v>90</v>
      </c>
      <c r="Q6" s="17">
        <v>0.996</v>
      </c>
      <c r="R6" s="18">
        <v>50</v>
      </c>
      <c r="S6" s="19" t="s">
        <v>29</v>
      </c>
      <c r="T6" s="17" t="s">
        <v>30</v>
      </c>
    </row>
    <row r="532" spans="1:1" ht="30" customHeight="1" x14ac:dyDescent="0.25">
      <c r="A532" s="41" t="s">
        <v>31</v>
      </c>
    </row>
    <row r="533" spans="1:1" ht="30" customHeight="1" x14ac:dyDescent="0.25">
      <c r="A533" s="31" t="s">
        <v>32</v>
      </c>
    </row>
    <row r="534" spans="1:1" ht="30" customHeight="1" x14ac:dyDescent="0.25">
      <c r="A534" s="41" t="s">
        <v>33</v>
      </c>
    </row>
    <row r="535" spans="1:1" ht="30" customHeight="1" x14ac:dyDescent="0.25">
      <c r="A535" s="41" t="s">
        <v>34</v>
      </c>
    </row>
    <row r="536" spans="1:1" ht="30" customHeight="1" x14ac:dyDescent="0.25">
      <c r="A536" s="41" t="s">
        <v>35</v>
      </c>
    </row>
    <row r="537" spans="1:1" ht="30" customHeight="1" x14ac:dyDescent="0.25">
      <c r="A537" s="41" t="s">
        <v>36</v>
      </c>
    </row>
    <row r="538" spans="1:1" ht="30" customHeight="1" x14ac:dyDescent="0.25">
      <c r="A538" s="41" t="s">
        <v>37</v>
      </c>
    </row>
    <row r="539" spans="1:1" ht="30" customHeight="1" x14ac:dyDescent="0.25">
      <c r="A539" s="41" t="s">
        <v>38</v>
      </c>
    </row>
    <row r="540" spans="1:1" ht="30" customHeight="1" x14ac:dyDescent="0.25">
      <c r="A540" s="41" t="s">
        <v>39</v>
      </c>
    </row>
    <row r="541" spans="1:1" ht="30" customHeight="1" x14ac:dyDescent="0.25">
      <c r="A541" s="41" t="s">
        <v>40</v>
      </c>
    </row>
    <row r="542" spans="1:1" ht="30" customHeight="1" x14ac:dyDescent="0.25">
      <c r="A542" s="41" t="s">
        <v>41</v>
      </c>
    </row>
    <row r="543" spans="1:1" ht="30" customHeight="1" x14ac:dyDescent="0.25">
      <c r="A543" s="41" t="s">
        <v>42</v>
      </c>
    </row>
    <row r="544" spans="1:1" ht="30" customHeight="1" x14ac:dyDescent="0.25">
      <c r="A544" s="41" t="s">
        <v>43</v>
      </c>
    </row>
    <row r="545" spans="1:1" ht="30" customHeight="1" x14ac:dyDescent="0.25">
      <c r="A545" s="41" t="s">
        <v>44</v>
      </c>
    </row>
    <row r="546" spans="1:1" ht="30" customHeight="1" x14ac:dyDescent="0.25">
      <c r="A546" s="41" t="s">
        <v>45</v>
      </c>
    </row>
    <row r="547" spans="1:1" ht="30" customHeight="1" x14ac:dyDescent="0.25">
      <c r="A547" s="41" t="s">
        <v>46</v>
      </c>
    </row>
    <row r="548" spans="1:1" ht="30" customHeight="1" x14ac:dyDescent="0.25">
      <c r="A548" s="41" t="s">
        <v>47</v>
      </c>
    </row>
  </sheetData>
  <autoFilter ref="A3:U4" xr:uid="{CD43AC81-2875-43F0-9246-6A1A3DF5707C}"/>
  <mergeCells count="6">
    <mergeCell ref="A6:O6"/>
    <mergeCell ref="A1:W1"/>
    <mergeCell ref="A2:C2"/>
    <mergeCell ref="D2:E2"/>
    <mergeCell ref="U2:W2"/>
    <mergeCell ref="F2:T2"/>
  </mergeCells>
  <dataValidations count="4">
    <dataValidation type="list" allowBlank="1" showInputMessage="1" showErrorMessage="1" sqref="N4" xr:uid="{4AB49BDE-0E34-41CF-9E87-C2D18489BDA8}">
      <formula1>$A$542:$A$544</formula1>
    </dataValidation>
    <dataValidation type="list" allowBlank="1" showInputMessage="1" showErrorMessage="1" sqref="G4" xr:uid="{5D054848-2BA2-4EA2-8252-0B3AA4E75797}">
      <formula1>$A$532:$A$534</formula1>
    </dataValidation>
    <dataValidation type="list" allowBlank="1" showInputMessage="1" showErrorMessage="1" sqref="I4" xr:uid="{00000000-0002-0000-0000-000000000000}">
      <formula1>$A$535:$A$541</formula1>
    </dataValidation>
    <dataValidation type="list" allowBlank="1" showInputMessage="1" showErrorMessage="1" sqref="K4" xr:uid="{2188B726-E15C-473A-9D34-B23FC81DF2B6}">
      <formula1>$A$545:$A$548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showGridLines="0" zoomScale="90" zoomScaleNormal="90" workbookViewId="0">
      <pane ySplit="1" topLeftCell="A2" activePane="bottomLeft" state="frozen"/>
      <selection pane="bottomLeft" activeCell="A2" sqref="A2"/>
    </sheetView>
  </sheetViews>
  <sheetFormatPr defaultColWidth="9.140625" defaultRowHeight="70.150000000000006" customHeight="1" x14ac:dyDescent="0.2"/>
  <cols>
    <col min="1" max="1" width="20.7109375" style="5" customWidth="1"/>
    <col min="2" max="2" width="40.7109375" style="5" customWidth="1"/>
    <col min="3" max="3" width="30.7109375" style="27" customWidth="1"/>
    <col min="4" max="4" width="40.7109375" style="5" customWidth="1"/>
    <col min="5" max="5" width="20.7109375" style="5" customWidth="1"/>
    <col min="6" max="16384" width="9.140625" style="5"/>
  </cols>
  <sheetData>
    <row r="1" spans="1:5" ht="30" customHeight="1" x14ac:dyDescent="0.2">
      <c r="A1" s="12" t="s">
        <v>7</v>
      </c>
      <c r="B1" s="13" t="s">
        <v>48</v>
      </c>
      <c r="C1" s="25" t="s">
        <v>49</v>
      </c>
      <c r="D1" s="13" t="s">
        <v>50</v>
      </c>
      <c r="E1" s="12" t="s">
        <v>51</v>
      </c>
    </row>
    <row r="2" spans="1:5" ht="79.900000000000006" customHeight="1" x14ac:dyDescent="0.2">
      <c r="A2" s="2" t="s">
        <v>52</v>
      </c>
      <c r="B2" s="3" t="s">
        <v>53</v>
      </c>
      <c r="C2" s="26" t="s">
        <v>54</v>
      </c>
      <c r="D2" s="3" t="s">
        <v>55</v>
      </c>
      <c r="E2" s="4" t="s">
        <v>56</v>
      </c>
    </row>
    <row r="3" spans="1:5" ht="79.900000000000006" customHeight="1" x14ac:dyDescent="0.2">
      <c r="A3" s="2" t="s">
        <v>57</v>
      </c>
      <c r="B3" s="3" t="s">
        <v>58</v>
      </c>
      <c r="C3" s="26" t="s">
        <v>59</v>
      </c>
      <c r="D3" s="3" t="s">
        <v>60</v>
      </c>
      <c r="E3" s="4" t="s">
        <v>61</v>
      </c>
    </row>
    <row r="4" spans="1:5" ht="79.900000000000006" customHeight="1" x14ac:dyDescent="0.2">
      <c r="A4" s="2" t="s">
        <v>62</v>
      </c>
      <c r="B4" s="3" t="s">
        <v>63</v>
      </c>
      <c r="C4" s="26" t="s">
        <v>64</v>
      </c>
      <c r="D4" s="3" t="s">
        <v>65</v>
      </c>
      <c r="E4" s="4" t="s">
        <v>66</v>
      </c>
    </row>
    <row r="5" spans="1:5" ht="79.900000000000006" customHeight="1" x14ac:dyDescent="0.2">
      <c r="A5" s="2" t="s">
        <v>67</v>
      </c>
      <c r="B5" s="3" t="s">
        <v>68</v>
      </c>
      <c r="C5" s="26" t="s">
        <v>69</v>
      </c>
      <c r="D5" s="3" t="s">
        <v>70</v>
      </c>
      <c r="E5" s="4" t="s">
        <v>71</v>
      </c>
    </row>
    <row r="6" spans="1:5" ht="79.900000000000006" customHeight="1" x14ac:dyDescent="0.2">
      <c r="A6" s="2" t="s">
        <v>72</v>
      </c>
      <c r="B6" s="3" t="s">
        <v>73</v>
      </c>
      <c r="C6" s="26" t="s">
        <v>74</v>
      </c>
      <c r="D6" s="3" t="s">
        <v>75</v>
      </c>
      <c r="E6" s="4" t="s">
        <v>76</v>
      </c>
    </row>
    <row r="7" spans="1:5" ht="79.900000000000006" customHeight="1" x14ac:dyDescent="0.2">
      <c r="A7" s="2" t="s">
        <v>77</v>
      </c>
      <c r="B7" s="3" t="s">
        <v>78</v>
      </c>
      <c r="C7" s="26" t="s">
        <v>79</v>
      </c>
      <c r="D7" s="3" t="s">
        <v>80</v>
      </c>
      <c r="E7" s="4" t="s">
        <v>81</v>
      </c>
    </row>
    <row r="8" spans="1:5" ht="79.900000000000006" customHeight="1" x14ac:dyDescent="0.2">
      <c r="A8" s="2" t="s">
        <v>82</v>
      </c>
      <c r="B8" s="3" t="s">
        <v>83</v>
      </c>
      <c r="C8" s="26" t="s">
        <v>84</v>
      </c>
      <c r="D8" s="3" t="s">
        <v>85</v>
      </c>
      <c r="E8" s="4" t="s">
        <v>86</v>
      </c>
    </row>
    <row r="9" spans="1:5" ht="79.900000000000006" customHeight="1" x14ac:dyDescent="0.2">
      <c r="A9" s="2" t="s">
        <v>87</v>
      </c>
      <c r="B9" s="3" t="s">
        <v>88</v>
      </c>
      <c r="C9" s="26" t="s">
        <v>89</v>
      </c>
      <c r="D9" s="3" t="s">
        <v>90</v>
      </c>
      <c r="E9" s="4" t="s">
        <v>91</v>
      </c>
    </row>
    <row r="10" spans="1:5" ht="79.900000000000006" customHeight="1" x14ac:dyDescent="0.2">
      <c r="A10" s="2" t="s">
        <v>92</v>
      </c>
      <c r="B10" s="3" t="s">
        <v>93</v>
      </c>
      <c r="C10" s="26" t="s">
        <v>94</v>
      </c>
      <c r="D10" s="3" t="s">
        <v>95</v>
      </c>
      <c r="E10" s="4" t="s">
        <v>96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"/>
  <sheetViews>
    <sheetView showGridLines="0" zoomScale="90" zoomScaleNormal="90" workbookViewId="0">
      <pane ySplit="2" topLeftCell="A3" activePane="bottomLeft" state="frozen"/>
      <selection pane="bottomLeft" activeCell="A3" sqref="A3"/>
    </sheetView>
  </sheetViews>
  <sheetFormatPr defaultColWidth="9.140625" defaultRowHeight="12.75" x14ac:dyDescent="0.25"/>
  <cols>
    <col min="1" max="2" width="10.7109375" style="9" customWidth="1"/>
    <col min="3" max="3" width="60.7109375" style="37" customWidth="1"/>
    <col min="4" max="4" width="50.7109375" style="37" customWidth="1"/>
    <col min="5" max="5" width="30.7109375" style="9" customWidth="1"/>
    <col min="6" max="6" width="50.7109375" style="15" customWidth="1"/>
    <col min="7" max="7" width="40.7109375" style="24" customWidth="1"/>
    <col min="8" max="8" width="40.7109375" style="15" customWidth="1"/>
    <col min="9" max="9" width="20.7109375" style="14" customWidth="1"/>
    <col min="10" max="10" width="50.7109375" style="15" customWidth="1"/>
    <col min="11" max="11" width="30.7109375" style="24" customWidth="1"/>
    <col min="12" max="12" width="50.7109375" style="15" customWidth="1"/>
    <col min="13" max="13" width="20.7109375" style="38" customWidth="1"/>
    <col min="14" max="16384" width="9.140625" style="9"/>
  </cols>
  <sheetData>
    <row r="1" spans="1:13" ht="29.25" customHeight="1" x14ac:dyDescent="0.25">
      <c r="A1" s="58" t="s">
        <v>97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30" customHeight="1" x14ac:dyDescent="0.25">
      <c r="A2" s="12" t="s">
        <v>98</v>
      </c>
      <c r="B2" s="12" t="s">
        <v>6</v>
      </c>
      <c r="C2" s="13" t="s">
        <v>8</v>
      </c>
      <c r="D2" s="13" t="s">
        <v>9</v>
      </c>
      <c r="E2" s="12" t="s">
        <v>99</v>
      </c>
      <c r="F2" s="20" t="s">
        <v>100</v>
      </c>
      <c r="G2" s="22" t="s">
        <v>101</v>
      </c>
      <c r="H2" s="13" t="s">
        <v>102</v>
      </c>
      <c r="I2" s="12" t="s">
        <v>7</v>
      </c>
      <c r="J2" s="13" t="s">
        <v>48</v>
      </c>
      <c r="K2" s="25" t="s">
        <v>49</v>
      </c>
      <c r="L2" s="13" t="s">
        <v>50</v>
      </c>
      <c r="M2" s="12" t="s">
        <v>51</v>
      </c>
    </row>
    <row r="3" spans="1:13" ht="60" customHeight="1" x14ac:dyDescent="0.25">
      <c r="A3" s="16">
        <v>1</v>
      </c>
      <c r="B3" s="21" t="s">
        <v>26</v>
      </c>
      <c r="C3" s="7" t="s">
        <v>105</v>
      </c>
      <c r="D3" s="7" t="s">
        <v>106</v>
      </c>
      <c r="E3" s="16">
        <v>1000</v>
      </c>
      <c r="F3" s="7" t="s">
        <v>103</v>
      </c>
      <c r="G3" s="23" t="s">
        <v>104</v>
      </c>
      <c r="H3" s="7" t="s">
        <v>107</v>
      </c>
      <c r="I3" s="6" t="s">
        <v>27</v>
      </c>
      <c r="J3" s="3" t="str">
        <f>VLOOKUP(I3,'Endereços Ponta A'!$A$2:$E$10,2,TRUE)</f>
        <v>UFS (Prédio da STIC)
Av. Marcelo Deda Chagas, s/n, Bairro Rosa Elze
São Cristóvão/SE
CEP 49107-230</v>
      </c>
      <c r="K3" s="28" t="str">
        <f>VLOOKUP(I3,'Endereços Ponta A'!$A$2:$E$10,3,TRUE)</f>
        <v>-10.926597,-37.102841</v>
      </c>
      <c r="L3" s="3" t="str">
        <f>VLOOKUP(I3,'Endereços Ponta A'!$A$2:$E$10,4,TRUE)</f>
        <v>Nome: Dilton Dantas
E-mail: dilton.dantas@pop-se.rnp.br
Tel.: (79) 3194-6355</v>
      </c>
      <c r="M3" s="4" t="str">
        <f>VLOOKUP(I3,'Endereços Ponta A'!$A$2:$E$10,5,TRUE)</f>
        <v>013.031.547/0001-04</v>
      </c>
    </row>
  </sheetData>
  <autoFilter ref="A2:M2" xr:uid="{4930A2CB-9302-461B-9386-2E0CCB0F0651}"/>
  <mergeCells count="1">
    <mergeCell ref="A1:M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390a96d-db97-45e6-b709-fd37e83b62fb">
      <Terms xmlns="http://schemas.microsoft.com/office/infopath/2007/PartnerControls"/>
    </lcf76f155ced4ddcb4097134ff3c332f>
    <TaxCatchAll xmlns="7d7f5f5d-fe7e-4cac-9b01-1bcee1fc4576" xsi:nil="true"/>
    <SharedWithUsers xmlns="7d7f5f5d-fe7e-4cac-9b01-1bcee1fc4576">
      <UserInfo>
        <DisplayName>César Augusto Borges Fraga</DisplayName>
        <AccountId>12</AccountId>
        <AccountType/>
      </UserInfo>
      <UserInfo>
        <DisplayName>Alexander Pereira Victorino</DisplayName>
        <AccountId>72</AccountId>
        <AccountType/>
      </UserInfo>
    </SharedWithUsers>
    <_Flow_SignoffStatus xmlns="d390a96d-db97-45e6-b709-fd37e83b62f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FE40DBF067FF488038228CE98A93E2" ma:contentTypeVersion="18" ma:contentTypeDescription="Crie um novo documento." ma:contentTypeScope="" ma:versionID="9fb2cbc548016a4d731fc5afa1bba4b3">
  <xsd:schema xmlns:xsd="http://www.w3.org/2001/XMLSchema" xmlns:xs="http://www.w3.org/2001/XMLSchema" xmlns:p="http://schemas.microsoft.com/office/2006/metadata/properties" xmlns:ns2="d390a96d-db97-45e6-b709-fd37e83b62fb" xmlns:ns3="7d7f5f5d-fe7e-4cac-9b01-1bcee1fc4576" targetNamespace="http://schemas.microsoft.com/office/2006/metadata/properties" ma:root="true" ma:fieldsID="1ad9b0454257f435607f84e6fea5c37c" ns2:_="" ns3:_="">
    <xsd:import namespace="d390a96d-db97-45e6-b709-fd37e83b62fb"/>
    <xsd:import namespace="7d7f5f5d-fe7e-4cac-9b01-1bcee1fc4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0a96d-db97-45e6-b709-fd37e83b6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4" nillable="true" ma:displayName="Status de liberação" ma:internalName="Status_x0020_de_x0020_libera_x00e7__x00e3_o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f5f5d-fe7e-4cac-9b01-1bcee1fc4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4811b23-b01e-4c3c-983c-f6819dbeee91}" ma:internalName="TaxCatchAll" ma:showField="CatchAllData" ma:web="7d7f5f5d-fe7e-4cac-9b01-1bcee1fc4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7F49C3-1B0B-408D-BE04-D136C9DC1D55}">
  <ds:schemaRefs>
    <ds:schemaRef ds:uri="http://schemas.microsoft.com/office/2006/metadata/properties"/>
    <ds:schemaRef ds:uri="http://schemas.microsoft.com/office/infopath/2007/PartnerControls"/>
    <ds:schemaRef ds:uri="d390a96d-db97-45e6-b709-fd37e83b62fb"/>
    <ds:schemaRef ds:uri="7d7f5f5d-fe7e-4cac-9b01-1bcee1fc4576"/>
  </ds:schemaRefs>
</ds:datastoreItem>
</file>

<file path=customXml/itemProps2.xml><?xml version="1.0" encoding="utf-8"?>
<ds:datastoreItem xmlns:ds="http://schemas.openxmlformats.org/officeDocument/2006/customXml" ds:itemID="{52AAB04C-1CAE-4C8C-9743-847C4309A9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B027EF-9E5C-4DB9-986E-3A135589B8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90a96d-db97-45e6-b709-fd37e83b62fb"/>
    <ds:schemaRef ds:uri="7d7f5f5d-fe7e-4cac-9b01-1bcee1fc45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Formato da proposta</vt:lpstr>
      <vt:lpstr>Endereços Ponta A</vt:lpstr>
      <vt:lpstr>Endereços Ponta 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2025-07-01T15:55:58Z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0x010100F3FE40DBF067FF488038228CE98A93E2</vt:lpwstr>
  </property>
  <property fmtid="{D5CDD505-2E9C-101B-9397-08002B2CF9AE}" pid="3" name="MediaServiceImageTags">
    <vt:lpwstr/>
  </property>
</Properties>
</file>