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24226"/>
  <xr:revisionPtr revIDLastSave="87" documentId="13_ncr:1_{0158A87A-9CB7-4B16-A585-5340D314DA55}" xr6:coauthVersionLast="47" xr6:coauthVersionMax="47" xr10:uidLastSave="{77DA9B5E-3F0F-432F-BF42-A4CD07AE17BE}"/>
  <bookViews>
    <workbookView xWindow="28680" yWindow="-120" windowWidth="29040" windowHeight="1572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externalReferences>
    <externalReference r:id="rId4"/>
  </externalReferences>
  <definedNames>
    <definedName name="_xlnm._FilterDatabase" localSheetId="1" hidden="1">'Endereços Ponta A'!$A$1:$E$2</definedName>
    <definedName name="_xlnm._FilterDatabase" localSheetId="2" hidden="1">'Endereços Ponta B'!$A$2:$M$2</definedName>
    <definedName name="_xlnm._FilterDatabase" localSheetId="0" hidden="1">'Formato da proposta'!$A$3:$W$3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3" l="1"/>
  <c r="L3" i="3"/>
  <c r="K3" i="3"/>
  <c r="J3" i="3"/>
  <c r="W4" i="4"/>
  <c r="L4" i="4"/>
  <c r="J4" i="4"/>
  <c r="H4" i="4"/>
  <c r="M4" i="4" l="1"/>
</calcChain>
</file>

<file path=xl/sharedStrings.xml><?xml version="1.0" encoding="utf-8"?>
<sst xmlns="http://schemas.openxmlformats.org/spreadsheetml/2006/main" count="80" uniqueCount="64">
  <si>
    <t>Formato da proposta</t>
  </si>
  <si>
    <t>Ponta A</t>
  </si>
  <si>
    <t>Ponta B</t>
  </si>
  <si>
    <t>Parâmetros técnicos (Preenchimento obrigatório)</t>
  </si>
  <si>
    <t>Valores em R$ com impostos para contrato de 24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</si>
  <si>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</si>
  <si>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</si>
  <si>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</si>
  <si>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</si>
  <si>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</si>
  <si>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</si>
  <si>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</si>
  <si>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</si>
  <si>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</si>
  <si>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</si>
  <si>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</si>
  <si>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</si>
  <si>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</si>
  <si>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</si>
  <si>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</si>
  <si>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</si>
  <si>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</si>
  <si>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</si>
  <si>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</si>
  <si>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</si>
  <si>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</si>
  <si>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SP</t>
  </si>
  <si>
    <t>PoP-SP</t>
  </si>
  <si>
    <t>Financiadora de Estudos e Projetos (FINEP)</t>
  </si>
  <si>
    <t>Financiadora de Estudos e Projetos</t>
  </si>
  <si>
    <t>Circuito Metroethernet</t>
  </si>
  <si>
    <t>Circuito Metroethernet com 5G FWA</t>
  </si>
  <si>
    <t>Porta IP com túnel GRE</t>
  </si>
  <si>
    <t>Fibra óptica</t>
  </si>
  <si>
    <t>Fibra óptica + Enlace de rádio de frequência licenciada</t>
  </si>
  <si>
    <t>Fibra óptica + Rede móvel 4G/5G</t>
  </si>
  <si>
    <t>Enlace de rádio de frequência licenciada</t>
  </si>
  <si>
    <t>Fibra óptica + Satélite</t>
  </si>
  <si>
    <t>Enlace de rádio de frequência licenciada + Satélite</t>
  </si>
  <si>
    <t>Satélite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</si>
  <si>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</si>
  <si>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</si>
  <si>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</si>
  <si>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</si>
  <si>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</si>
  <si>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</si>
  <si>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</si>
  <si>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</si>
  <si>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</si>
  <si>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</si>
  <si>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</si>
  <si>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NIC.br
Avenida João Dias, 3163, Santo Amaro, São Paulo, SP
CEP.: 04723-003</t>
  </si>
  <si>
    <t>-23.645191,-46.7306499</t>
  </si>
  <si>
    <t>Nome: Rogério Herrera Mendonca
E-mail: rogerio@pop-sp.rnp.br
Tel.: (11) 3091-8901</t>
  </si>
  <si>
    <t>não informado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</si>
  <si>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</si>
  <si>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</si>
  <si>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</si>
  <si>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</si>
  <si>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</si>
  <si>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</si>
  <si>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R. Joaquim Floriano, 512 - Itaim Bibi, São Paulo - SP, 04534-002</t>
  </si>
  <si>
    <t>-23.584313,-46.675062</t>
  </si>
  <si>
    <t>Nome: Ronaldo de França
E-mail: rfranca@finep.gov.br
Tels.: (11) 2555-0431/0440 / (11) 97202-9542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</si>
</sst>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0" applyNumberFormat="1" applyFon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 wrapText="1"/>
    </xf>
    <xf numFmtId="0" fontId="3" fillId="0" borderId="0" xfId="2" applyFont="1" applyBorder="1" applyAlignment="1">
      <alignment horizontal="left" vertical="center" wrapText="1"/>
    </xf>
    <xf numFmtId="1" fontId="3" fillId="0" borderId="0" xfId="2" applyNumberFormat="1" applyFont="1" applyBorder="1" applyAlignment="1">
      <alignment horizontal="center" vertical="center" wrapText="1"/>
    </xf>
    <xf numFmtId="1" fontId="3" fillId="0" borderId="0" xfId="2" applyNumberFormat="1" applyFont="1" applyBorder="1" applyAlignment="1">
      <alignment horizontal="left" vertical="center" wrapText="1"/>
    </xf>
    <xf numFmtId="43" fontId="3" fillId="5" borderId="0" xfId="2" applyNumberFormat="1" applyFont="1" applyFill="1" applyBorder="1" applyAlignment="1">
      <alignment horizontal="left" vertical="center" wrapText="1"/>
    </xf>
    <xf numFmtId="166" fontId="3" fillId="5" borderId="0" xfId="2" applyNumberFormat="1" applyFont="1" applyFill="1" applyBorder="1" applyAlignment="1">
      <alignment horizontal="center" vertical="center" wrapText="1"/>
    </xf>
    <xf numFmtId="0" fontId="3" fillId="5" borderId="0" xfId="2" applyFont="1" applyFill="1" applyBorder="1" applyAlignment="1">
      <alignment horizontal="left" vertical="center" wrapText="1"/>
    </xf>
    <xf numFmtId="1" fontId="3" fillId="5" borderId="0" xfId="2" applyNumberFormat="1" applyFont="1" applyFill="1" applyBorder="1" applyAlignment="1">
      <alignment horizontal="center" vertical="center" wrapText="1"/>
    </xf>
    <xf numFmtId="44" fontId="3" fillId="5" borderId="0" xfId="3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3" fillId="5" borderId="0" xfId="2" applyNumberFormat="1" applyFont="1" applyFill="1" applyBorder="1" applyAlignment="1">
      <alignment horizontal="left" vertical="center" wrapText="1"/>
    </xf>
    <xf numFmtId="165" fontId="3" fillId="5" borderId="0" xfId="2" applyNumberFormat="1" applyFont="1" applyFill="1" applyBorder="1" applyAlignment="1">
      <alignment horizontal="left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er-conectividade-clientes-l/Documentos%20Compartilhados/03%20-%20ADCs/2023/ADC12009-2023%20-%20PO%20-%20Sudeste/01%20-%20TR%20e%20SC/Anexo%20I%20-%20Sude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da proposta"/>
      <sheetName val="Endereços Ponta A"/>
      <sheetName val="Endereços Ponta B"/>
    </sheetNames>
    <sheetDataSet>
      <sheetData sheetId="0"/>
      <sheetData sheetId="1">
        <row r="2">
          <cell r="A2" t="str">
            <v>PoA-Inpe</v>
          </cell>
          <cell r="B2" t="str">
            <v>Inpe
Avenida dos Astronautas, 1758, São José dos Campos, SP
CEP.: 12227-010</v>
          </cell>
          <cell r="C2" t="str">
            <v>-23.2074566,-45.8603383</v>
          </cell>
          <cell r="D2" t="str">
            <v>Nome: Benício Pereira de Carvalho Filho
E-mail: benicio.carvalho@inpe.br
Tel: (12) 3208-6760</v>
          </cell>
          <cell r="E2" t="str">
            <v>não informado</v>
          </cell>
        </row>
        <row r="3">
          <cell r="A3" t="str">
            <v>PoP-AC</v>
          </cell>
          <cell r="B3" t="str">
            <v>Ufac
Campus Universitário Professor Aulio Gezio - Prédio Reitoria - CPD
Rodovia BR-364, Km 04</v>
          </cell>
          <cell r="C3" t="str">
            <v>-9.9562877,-67.8641031</v>
          </cell>
          <cell r="D3" t="str">
            <v>Nome: Luiz Humberto Barroso do Patrocínio
E-mail: luiz@pop-ac.rnp.br
Tels.: (68) 3901-2507 / (68) 9981-0466</v>
          </cell>
          <cell r="E3" t="str">
            <v>004.071.106/0001-37</v>
          </cell>
        </row>
        <row r="4">
          <cell r="A4" t="str">
            <v>PoP-AL</v>
          </cell>
          <cell r="B4" t="str">
            <v xml:space="preserve">Fapeal
Rua Melo Moraes, 354, Centro, Maceió, AL
CEP.: 57020-330 </v>
          </cell>
          <cell r="C4" t="str">
            <v>-9.661243,-35.741621</v>
          </cell>
          <cell r="D4" t="str">
            <v>Nome: Felipe Gomes Athayde
E-mail: felipe.athayde@fapeal.br
Tels.: (82) 3315-4999 / (82) 9117-1081</v>
          </cell>
          <cell r="E4" t="str">
            <v>035.562.321/0001-64</v>
          </cell>
        </row>
        <row r="5">
          <cell r="A5" t="str">
            <v>PoP-AM</v>
          </cell>
          <cell r="B5" t="str">
            <v>Ufam
Avenida General Rodrigo Otávio Jordão Ramos, 6200, Coroado I, Manaus, AM
CEP.: 69077-000</v>
          </cell>
          <cell r="C5" t="str">
            <v>-3.100075,-59.976254</v>
          </cell>
          <cell r="D5" t="str">
            <v>Nome: Lindomar Costa dos Santos
E-mail: lindomar@pop-am.rnp.br
Tel.: (92) 3305-4225</v>
          </cell>
          <cell r="E5" t="str">
            <v>004.378.626/0001-97</v>
          </cell>
        </row>
        <row r="6">
          <cell r="A6" t="str">
            <v>PoP-AP</v>
          </cell>
          <cell r="B6" t="str">
            <v>Unifap
Rodovia Juscelino Kubitscheck de Oliveira, Km 02/UNIFAP/DINFO, Zerão, Macapá, AP
CEP.: 68902-280</v>
          </cell>
          <cell r="C6" t="str">
            <v>-0.006304,-51.082852</v>
          </cell>
          <cell r="D6" t="str">
            <v xml:space="preserve">Nome: Paulo Alves
E-mail: pauloalves@unifap.br
Tel.: (96) 3312-1736 </v>
          </cell>
          <cell r="E6" t="str">
            <v>034.868.257/0001-81</v>
          </cell>
        </row>
        <row r="7">
          <cell r="A7" t="str">
            <v>PoP-BA</v>
          </cell>
          <cell r="B7" t="str">
            <v>Ufba
Avenida Ademar de Barros, s/n, Prédio do CPD/UFBA, Ondina, Salvador, BA
CEP.: 40170-110</v>
          </cell>
          <cell r="C7" t="str">
            <v>-13.00246,-38.508975</v>
          </cell>
          <cell r="D7" t="str">
            <v>Nome: Luiz Cláudio Mendonça
E-mail: mendonca@ufba.br
Tels.: (71) 3283-6114 / (71) 3283-6128 / (71) 3283-6112</v>
          </cell>
          <cell r="E7" t="str">
            <v>015.180.714/0001-04</v>
          </cell>
        </row>
        <row r="8">
          <cell r="A8" t="str">
            <v>PoP-CE</v>
          </cell>
          <cell r="B8" t="str">
            <v>UFC
Campus do PICI, Bloco 901, Térreo, PICI, Fortaleza, CE
CEP.: 60455-760</v>
          </cell>
          <cell r="C8" t="str">
            <v>-3.7465433,-38.5739928</v>
          </cell>
          <cell r="D8" t="str">
            <v>Nome: Marcos Frota
E-mail: mfrota@pop-ce.rnp.br
Tels.: (85) 3287-4314 / (85) 3366-9459</v>
          </cell>
          <cell r="E8" t="str">
            <v>007.272.636/0001-31</v>
          </cell>
        </row>
        <row r="9">
          <cell r="A9" t="str">
            <v>PoP-DF</v>
          </cell>
          <cell r="B9" t="str">
            <v>Ibict
SAS, Quadra 05, Lote 06, Bloco H, Edifício IBICT, Sala 700, Setor de Autarquia Sul, Brasília, DF
CEP.: 70070-910</v>
          </cell>
          <cell r="C9" t="str">
            <v>-15.804474,-47.881706</v>
          </cell>
          <cell r="D9" t="str">
            <v>Nome: Valter Pereira
E-mail: valter.pereira@rnp.br
Tel.: (61) 3243-4446</v>
          </cell>
          <cell r="E9" t="str">
            <v>004.082.993/0001-49</v>
          </cell>
        </row>
        <row r="10">
          <cell r="A10" t="str">
            <v>PoP-ES</v>
          </cell>
          <cell r="B10" t="str">
            <v>Ufes
Avenida Fernando Ferrari, s/n, Núcleo de Processamento de Dados da UFES, Goiabeiras, Vitória, ES
CEP.: 29060-900</v>
          </cell>
          <cell r="C10" t="str">
            <v>-20.277323,-40.304187</v>
          </cell>
          <cell r="D10" t="str">
            <v>Nome: Luiz Guilherme Bergasmachi Bueloni
E-mail: luiz.bueloni@pop-es.rnp.br
Tels.: (27) 4009-2257 / (27) 4009-2089 / (27) 3020-2206</v>
          </cell>
          <cell r="E10" t="str">
            <v>032.479.123/0001-43</v>
          </cell>
        </row>
        <row r="11">
          <cell r="A11" t="str">
            <v>PoP-GO</v>
          </cell>
          <cell r="B11" t="str">
            <v>UFG
Praça Universitária, s/n, Prédio da UFGNet, Escola de Engenharia, Goiânia, GO
CEP.: 74605-220</v>
          </cell>
          <cell r="C11" t="str">
            <v>-16.677372,-49.243683</v>
          </cell>
          <cell r="D11" t="str">
            <v>Nome: Daniel Stone
E-mails: stone@pop-go.rnp.br / stone@ufg.br
Tels.: (62) 3209-6002 / 3521-1330</v>
          </cell>
          <cell r="E11" t="str">
            <v>001.567.601/0001-43</v>
          </cell>
        </row>
        <row r="12">
          <cell r="A12" t="str">
            <v>PoP-MA</v>
          </cell>
          <cell r="B12" t="str">
            <v>Ufma
Avenida dos Portugueses, s/n, Prédio Anexo do NTI-UFMA, Bacanga, São Luís, MA
CEP.: 65085-580</v>
          </cell>
          <cell r="C12" t="str">
            <v>-2.552041,-44.307405</v>
          </cell>
          <cell r="D12" t="str">
            <v>Nome: José Ribamar Santana Netto
E-mail: netto@pop-ma.rnp.br
Tel.: (98) 3301-8896</v>
          </cell>
          <cell r="E12" t="str">
            <v>006.279.103/0001-19</v>
          </cell>
        </row>
        <row r="13">
          <cell r="A13" t="str">
            <v>PoP-MG</v>
          </cell>
          <cell r="B13" t="str">
            <v>Ufmg
Avenida Antônio Carlos, 6627, Prédio do ICEx, 3º andar, Sala 3050, Cidade Universitária, Pampulha, Belo Horizonte, MG
CEP.: 31270-901</v>
          </cell>
          <cell r="C13" t="str">
            <v>-19.870103,-43.961459</v>
          </cell>
          <cell r="D13" t="str">
            <v>Nome: Murilo Silva Monteiro
E-mail: murilo@pop-mg.rnp.br
Tel.: (31) 3409-5829</v>
          </cell>
          <cell r="E13" t="str">
            <v>017.217.985/0001-04</v>
          </cell>
        </row>
        <row r="14">
          <cell r="A14" t="str">
            <v>PoP-MS</v>
          </cell>
          <cell r="B14" t="str">
            <v>Ufms
Prédio Núcleo Informática, Cidade Universitária, Caixa Postal 549, Campo Grande, MS
CEP.: 79070-900</v>
          </cell>
          <cell r="C14" t="str">
            <v>-20.501317,-54.615643</v>
          </cell>
          <cell r="D14" t="str">
            <v>Nome: Eduardo Martins
E-mail: emartins@nin.ufms.br
Tels.: (67) 3345-7664, (67) 3345-7665, (67) 3345-7666, (67) 3345-7667, (67) 3345-7660 e (67) 3345-7661</v>
          </cell>
          <cell r="E14" t="str">
            <v>015.461.510/0001-33</v>
          </cell>
        </row>
        <row r="15">
          <cell r="A15" t="str">
            <v>PoP-MT</v>
          </cell>
          <cell r="B15" t="str">
            <v>Ufmt
CPD (Gerência Internet)
Avenida Fernando Correa da Costa, 2.637, Boa Esperança, Cuiabá, MT
CEP.:  78060-900</v>
          </cell>
          <cell r="C15" t="str">
            <v>-15.617465,-56.069535</v>
          </cell>
          <cell r="D15" t="str">
            <v>Nome: Hernane de Paula
E-mail: hernane@pop-mt.rnp.br
Tels.: (65) 3615-8240 / (65) 3615-8240</v>
          </cell>
          <cell r="E15" t="str">
            <v>033.004.540/0001-00</v>
          </cell>
        </row>
        <row r="16">
          <cell r="A16" t="str">
            <v>PoP-PA</v>
          </cell>
          <cell r="B16" t="str">
            <v>Ufpa
Rua Augusto Corrêa, 01, Prédio CTIC, Guamá, Belém, PA
CEP.: 66075-110</v>
          </cell>
          <cell r="C16" t="str">
            <v>-1.472702,-48.450111</v>
          </cell>
          <cell r="D16" t="str">
            <v>Nome: Vanner Vasconcellos
E-mail: vanner@pop-pa.rnp.br
Tels.: (91) 3201-7807 / (91) 3201-7792</v>
          </cell>
          <cell r="E16" t="str">
            <v>034.621.748/0001-23</v>
          </cell>
        </row>
        <row r="17">
          <cell r="A17" t="str">
            <v>PoP-PB</v>
          </cell>
          <cell r="B17" t="str">
            <v>Ufcg
Avenida Aprígio Veloso, 882, Bloco CN, Sala 120, Bodocongó, Campina Grande, PB
CEP.: 58109-970</v>
          </cell>
          <cell r="C17" t="str">
            <v>-7.216198,-35.908253</v>
          </cell>
          <cell r="D17" t="str">
            <v>Nome: Pedro "Peter" Nicolletti
E-mails: peter@pop-pb.rnp.br / peter@dsc.ufcg.edu.br
Tel.: (83) 3310-1442</v>
          </cell>
          <cell r="E17" t="str">
            <v>005.055.128/0001-76</v>
          </cell>
        </row>
        <row r="18">
          <cell r="A18" t="str">
            <v>PoP-PE</v>
          </cell>
          <cell r="B18" t="str">
            <v>Itep
Avenida Prof. Luiz Freire, 700, Cidade Universitária, Recife, PE
CEP.: 50740-540</v>
          </cell>
          <cell r="C18" t="str">
            <v>-8.058719,-34.95297</v>
          </cell>
          <cell r="D18" t="str">
            <v>Nome: Zuleika Tenório
E-mail: zuleika@pop-pe.rnp.br
Tel.: (81) 3272-4244</v>
          </cell>
          <cell r="E18" t="str">
            <v>005.774.391/0001-15</v>
          </cell>
        </row>
        <row r="19">
          <cell r="A19" t="str">
            <v>PoP-PI</v>
          </cell>
          <cell r="B19" t="str">
            <v>Fapepi
Avenida Odilon Araújo, 372, Piçarra, Teresina, PI
CEP.: 64017-280</v>
          </cell>
          <cell r="C19" t="str">
            <v>-5.096299,-42.79888</v>
          </cell>
          <cell r="D19" t="str">
            <v>Nome: Madson dos Santos
E-mail: madson@pop-pi.rnp.br
Tels.: (86) 3211-0459 / (86) 3216-6091 / (86) 3233-1458</v>
          </cell>
          <cell r="E19" t="str">
            <v>000.422.744/0001-02</v>
          </cell>
        </row>
        <row r="20">
          <cell r="A20" t="str">
            <v>PoP-PR</v>
          </cell>
          <cell r="B20" t="str">
            <v>Ufpr
Centro Politécnico, Jardim das Américas, Curitiba, PR
CEP.: 81531-990</v>
          </cell>
          <cell r="C20" t="str">
            <v>-25.449923,-49.230708</v>
          </cell>
          <cell r="D20" t="str">
            <v>Nome: Christian Lyra Gomes
E-mail: lyra@pop-pr.rnp.br
Tels.: (41) 3361-3343 / (41) 3361-3491</v>
          </cell>
          <cell r="E20" t="str">
            <v>075.095.679/0001-49</v>
          </cell>
        </row>
        <row r="21">
          <cell r="A21" t="str">
            <v>PoP-RJ</v>
          </cell>
          <cell r="B21" t="str">
            <v>Lncc
Rua Lauro Müller, 455, Botafogo, Rio de Janeiro, RJ
CEP.: 22290-160</v>
          </cell>
          <cell r="C21" t="str">
            <v>-22.954072,-43.174311</v>
          </cell>
          <cell r="D21" t="str">
            <v>Nome: Pedro Henrique Diniz 
E-mail: pedro.diniz@rnp.br
Tel.: (21) 2141-7474</v>
          </cell>
          <cell r="E21" t="str">
            <v>004.079.233/0001-82</v>
          </cell>
        </row>
        <row r="22">
          <cell r="A22" t="str">
            <v>PoP-RN</v>
          </cell>
          <cell r="B22" t="str">
            <v>Ufrn
Centro de Convivência da UFRN, Campus Universitário, Lagoa Nova, Natal, RN
CEP.: 59078-970</v>
          </cell>
          <cell r="C22" t="str">
            <v>-5.839722,-35.201685</v>
          </cell>
          <cell r="D22" t="str">
            <v>Nome: Edson Moreira
E-mail: edson@pop-rn.rnp.br
Tel.: (84) 3215-3170</v>
          </cell>
          <cell r="E22" t="str">
            <v>024.365.710/0001-83</v>
          </cell>
        </row>
        <row r="23">
          <cell r="A23" t="str">
            <v>PoP-RO</v>
          </cell>
          <cell r="B23" t="str">
            <v>Unir
BR-364, Km 9,5, Sentido Rio Branco - AC, Prédio Bloco da Reitoria, Porto Velho, RO
CEP.:  76808-695</v>
          </cell>
          <cell r="C23" t="str">
            <v>-11.416521,-61.45527</v>
          </cell>
          <cell r="D23" t="str">
            <v>Nome: André Luis Freitas
E-mail: andre@unir.br 
Tel.: (69) 2182-2176</v>
          </cell>
          <cell r="E23" t="str">
            <v>004.418.943/0001-90</v>
          </cell>
        </row>
        <row r="24">
          <cell r="A24" t="str">
            <v>PoP-RR</v>
          </cell>
          <cell r="B24" t="str">
            <v>Ufrr
Avenida Capitão Ene Garcez, 2413, CECOMP, Campus do Paricarana, Boa Vista, RR
CEP.: 69310-270</v>
          </cell>
          <cell r="C24" t="str">
            <v>2.840462,-60.691718</v>
          </cell>
          <cell r="D24" t="str">
            <v xml:space="preserve">Nome: Roberto Câmara
E-mail: roberto.camara@pop-rr.rnp.br
Tel.: (95) 3621-3175 </v>
          </cell>
          <cell r="E24" t="str">
            <v>034.792.077/0001-63</v>
          </cell>
        </row>
        <row r="25">
          <cell r="A25" t="str">
            <v>PoP-RS</v>
          </cell>
          <cell r="B25" t="str">
            <v>Ufrgs
Rua Ramiro Barcelos, 2574, Santana, Porto Alegre, RS
CEP.: 90035-003</v>
          </cell>
          <cell r="C25" t="str">
            <v>-30.039309,-51.208155</v>
          </cell>
          <cell r="D25" t="str">
            <v>Nome: Leandro Bertholdo
E-mail: berthold@pop-rs.rnp.br
Tels.: (51) 3308-5039 / (51) 3308-5042</v>
          </cell>
          <cell r="E25" t="str">
            <v>074.704.008/0001-75</v>
          </cell>
        </row>
        <row r="26">
          <cell r="A26" t="str">
            <v>PoP-SC</v>
          </cell>
          <cell r="B26" t="str">
            <v>Ufsc
Núcleo de Processamento de Dados, Campus Universitário Trindade, Florianópolis, SC
CEP.: 88040-900</v>
          </cell>
          <cell r="C26" t="str">
            <v>-27.600595,-48.519641</v>
          </cell>
          <cell r="D26" t="str">
            <v>Nome: Guilherme Eliseu Rhoden
E-mail: rhoden@pop-sc.rnp.br 
Tels.: (48) 3721-7531 / (48) 3721-7839 / (48) 3721-7535 / (48) 3721-6335</v>
          </cell>
          <cell r="E26" t="str">
            <v>083.899.526/0001-82</v>
          </cell>
        </row>
        <row r="27">
          <cell r="A27" t="str">
            <v>PoP-SE</v>
          </cell>
          <cell r="B27" t="str">
            <v>UFS
Avenida Marechal Rondon, s/n, Jardim Rosa Elze, Prédio do CPD, São Cristóvão, SE
CEP.: 49100-000</v>
          </cell>
          <cell r="C27" t="str">
            <v>-10.926597,-37.102841</v>
          </cell>
          <cell r="D27" t="str">
            <v>Nome: Dilton Dantas
E-mail: dilton@pop-se.rnp.br
Tel.: (79) 3211-8826</v>
          </cell>
          <cell r="E27" t="str">
            <v>013.031.547/0001-04</v>
          </cell>
        </row>
        <row r="28">
          <cell r="A28" t="str">
            <v>PoP-SP</v>
          </cell>
          <cell r="B28" t="str">
            <v>NIC.br
Avenida João Dias, 3163, Santo Amaro, São Paulo, SP
CEP.: 04723-003</v>
          </cell>
          <cell r="C28" t="str">
            <v>-23.645191,-46.7306499</v>
          </cell>
          <cell r="D28" t="str">
            <v>Nome: Rogério Herrera Mendonca
E-mail: rogerio@pop-sp.rnp.br
Tel.: (11) 3091-8901</v>
          </cell>
          <cell r="E28" t="str">
            <v>não informado</v>
          </cell>
        </row>
        <row r="29">
          <cell r="A29" t="str">
            <v>PoP-TO</v>
          </cell>
          <cell r="B29" t="str">
            <v>UFT
Avenida NS 15, ALCNO 14, Bloco IV, Palmas, TO
CEP.: 77020-120</v>
          </cell>
          <cell r="C29" t="str">
            <v>-10.225831,-48.365484</v>
          </cell>
          <cell r="D29" t="str">
            <v>Nome: Junior Fernandes de Oliveira
E-mail: jrfernandes@uft.edu.br
Tels.: (63) 3232-8034 / (63) 8113-3845</v>
          </cell>
          <cell r="E29" t="str">
            <v>005.149.726/0001-04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7"/>
  <sheetViews>
    <sheetView showGridLines="0" tabSelected="1" zoomScale="90" zoomScaleNormal="90" workbookViewId="0">
      <pane ySplit="3" topLeftCell="A4" activePane="bottomLeft" state="frozen"/>
      <selection pane="bottomLeft" activeCell="A4" sqref="A4"/>
    </sheetView>
  </sheetViews>
  <sheetFormatPr defaultColWidth="9.21875" defaultRowHeight="30" customHeight="1" x14ac:dyDescent="0.3"/>
  <cols>
    <col min="1" max="1" width="15.77734375" style="29" customWidth="1"/>
    <col min="2" max="2" width="15.77734375" style="30" customWidth="1"/>
    <col min="3" max="3" width="20.77734375" style="27" customWidth="1"/>
    <col min="4" max="4" width="60.77734375" style="31" customWidth="1"/>
    <col min="5" max="5" width="70.77734375" style="31" customWidth="1"/>
    <col min="6" max="6" width="20.77734375" style="31" customWidth="1"/>
    <col min="7" max="7" width="30.77734375" style="31" customWidth="1"/>
    <col min="8" max="8" width="15.77734375" style="41" customWidth="1"/>
    <col min="9" max="9" width="50.77734375" style="31" customWidth="1"/>
    <col min="10" max="10" width="15.77734375" style="41" customWidth="1"/>
    <col min="11" max="11" width="30.77734375" style="41" customWidth="1"/>
    <col min="12" max="13" width="15.77734375" style="41" customWidth="1"/>
    <col min="14" max="16" width="30.77734375" style="31" customWidth="1"/>
    <col min="17" max="17" width="40.77734375" style="31" customWidth="1"/>
    <col min="18" max="18" width="30.77734375" style="31" customWidth="1"/>
    <col min="19" max="19" width="20.77734375" style="27" customWidth="1"/>
    <col min="20" max="20" width="26.44140625" style="27" bestFit="1" customWidth="1"/>
    <col min="21" max="23" width="20.77734375" style="27" customWidth="1"/>
    <col min="24" max="16384" width="9.21875" style="27"/>
  </cols>
  <sheetData>
    <row r="1" spans="1:23" ht="18" customHeight="1" x14ac:dyDescent="0.3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8"/>
    </row>
    <row r="2" spans="1:23" s="9" customFormat="1" ht="18" customHeight="1" x14ac:dyDescent="0.3">
      <c r="A2" s="59" t="s">
        <v>1</v>
      </c>
      <c r="B2" s="59"/>
      <c r="C2" s="59"/>
      <c r="D2" s="59" t="s">
        <v>2</v>
      </c>
      <c r="E2" s="59"/>
      <c r="F2" s="60" t="s">
        <v>3</v>
      </c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2"/>
      <c r="U2" s="60" t="s">
        <v>4</v>
      </c>
      <c r="V2" s="61"/>
      <c r="W2" s="61"/>
    </row>
    <row r="3" spans="1:23" s="9" customFormat="1" ht="26.4" x14ac:dyDescent="0.3">
      <c r="A3" s="34" t="s">
        <v>5</v>
      </c>
      <c r="B3" s="10" t="s">
        <v>6</v>
      </c>
      <c r="C3" s="10" t="s">
        <v>7</v>
      </c>
      <c r="D3" s="11" t="s">
        <v>8</v>
      </c>
      <c r="E3" s="11" t="s">
        <v>9</v>
      </c>
      <c r="F3" s="10" t="s">
        <v>10</v>
      </c>
      <c r="G3" s="11" t="s">
        <v>11</v>
      </c>
      <c r="H3" s="10" t="s">
        <v>12</v>
      </c>
      <c r="I3" s="11" t="s">
        <v>13</v>
      </c>
      <c r="J3" s="10" t="s">
        <v>12</v>
      </c>
      <c r="K3" s="11" t="s">
        <v>14</v>
      </c>
      <c r="L3" s="10" t="s">
        <v>12</v>
      </c>
      <c r="M3" s="10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</row>
    <row r="4" spans="1:23" ht="30" customHeight="1" x14ac:dyDescent="0.3">
      <c r="A4" s="28">
        <v>1</v>
      </c>
      <c r="B4" s="6" t="s">
        <v>26</v>
      </c>
      <c r="C4" s="6" t="s">
        <v>27</v>
      </c>
      <c r="D4" s="1" t="s">
        <v>28</v>
      </c>
      <c r="E4" s="8" t="s">
        <v>29</v>
      </c>
      <c r="F4" s="40">
        <v>1000</v>
      </c>
      <c r="G4" s="42"/>
      <c r="H4" s="40">
        <f>IF(G4="Circuito Metroethernet",10,IF(G4="Circuito Metroethernet com 5G FWA", 5, IF(G4="Porta IP com túnel GRE",1,0)))</f>
        <v>0</v>
      </c>
      <c r="I4" s="32"/>
      <c r="J4" s="43">
        <f>IF(I4="Fibra óptica", 10,IF(I4="Fibra óptica + Enlace de rádio de frequência licenciada",8,IF(I4="Fibra óptica + Rede móvel 4G/5G",6,IF(I4="Enlace de rádio de frequência licenciada",5,IF(I4="Fibra óptica + Satélite",3,IF(I4="Enlace de rádio de frequência licenciada + Satélite",2,IF(I4="Satélite",1,0)))))))</f>
        <v>0</v>
      </c>
      <c r="K4" s="44"/>
      <c r="L4" s="45">
        <f>IF(K4="Sim, em ambas as pontas",5,IF(K4="Sim, apenas na ponta do PoP",3,IF(K4="Sim, apenas na ponta do Campus",2,IF(K4="Não",1,0))))</f>
        <v>0</v>
      </c>
      <c r="M4" s="45">
        <f>SUM(H4,J4,L4)</f>
        <v>0</v>
      </c>
      <c r="N4" s="32"/>
      <c r="O4" s="32"/>
      <c r="P4" s="37"/>
      <c r="Q4" s="38"/>
      <c r="R4" s="37"/>
      <c r="S4" s="38"/>
      <c r="T4" s="38"/>
      <c r="U4" s="33">
        <v>0</v>
      </c>
      <c r="V4" s="33">
        <v>0</v>
      </c>
      <c r="W4" s="32">
        <f>(U4*24)+V4</f>
        <v>0</v>
      </c>
    </row>
    <row r="5" spans="1:23" ht="30" customHeight="1" x14ac:dyDescent="0.3">
      <c r="A5" s="46"/>
      <c r="B5" s="36"/>
      <c r="C5" s="36"/>
      <c r="D5" s="47"/>
      <c r="E5" s="48"/>
      <c r="F5" s="49"/>
      <c r="G5" s="50"/>
      <c r="H5" s="49"/>
      <c r="I5" s="51"/>
      <c r="J5" s="52"/>
      <c r="K5" s="53"/>
      <c r="L5" s="54"/>
      <c r="M5" s="54"/>
      <c r="N5" s="51"/>
      <c r="O5" s="51"/>
      <c r="P5" s="64"/>
      <c r="Q5" s="65"/>
      <c r="R5" s="64"/>
      <c r="S5" s="65"/>
      <c r="T5" s="65"/>
      <c r="U5" s="55"/>
      <c r="V5" s="55"/>
      <c r="W5" s="51"/>
    </row>
    <row r="531" spans="1:1" ht="30" customHeight="1" x14ac:dyDescent="0.3">
      <c r="A531" s="39" t="s">
        <v>30</v>
      </c>
    </row>
    <row r="532" spans="1:1" ht="30" customHeight="1" x14ac:dyDescent="0.3">
      <c r="A532" s="29" t="s">
        <v>31</v>
      </c>
    </row>
    <row r="533" spans="1:1" ht="30" customHeight="1" x14ac:dyDescent="0.3">
      <c r="A533" s="39" t="s">
        <v>32</v>
      </c>
    </row>
    <row r="534" spans="1:1" ht="30" customHeight="1" x14ac:dyDescent="0.3">
      <c r="A534" s="39" t="s">
        <v>33</v>
      </c>
    </row>
    <row r="535" spans="1:1" ht="30" customHeight="1" x14ac:dyDescent="0.3">
      <c r="A535" s="39" t="s">
        <v>34</v>
      </c>
    </row>
    <row r="536" spans="1:1" ht="30" customHeight="1" x14ac:dyDescent="0.3">
      <c r="A536" s="39" t="s">
        <v>35</v>
      </c>
    </row>
    <row r="537" spans="1:1" ht="30" customHeight="1" x14ac:dyDescent="0.3">
      <c r="A537" s="39" t="s">
        <v>36</v>
      </c>
    </row>
    <row r="538" spans="1:1" ht="30" customHeight="1" x14ac:dyDescent="0.3">
      <c r="A538" s="39" t="s">
        <v>37</v>
      </c>
    </row>
    <row r="539" spans="1:1" ht="30" customHeight="1" x14ac:dyDescent="0.3">
      <c r="A539" s="39" t="s">
        <v>38</v>
      </c>
    </row>
    <row r="540" spans="1:1" ht="30" customHeight="1" x14ac:dyDescent="0.3">
      <c r="A540" s="39" t="s">
        <v>39</v>
      </c>
    </row>
    <row r="541" spans="1:1" ht="30" customHeight="1" x14ac:dyDescent="0.3">
      <c r="A541" s="39" t="s">
        <v>40</v>
      </c>
    </row>
    <row r="542" spans="1:1" ht="30" customHeight="1" x14ac:dyDescent="0.3">
      <c r="A542" s="39" t="s">
        <v>41</v>
      </c>
    </row>
    <row r="543" spans="1:1" ht="30" customHeight="1" x14ac:dyDescent="0.3">
      <c r="A543" s="39" t="s">
        <v>42</v>
      </c>
    </row>
    <row r="544" spans="1:1" ht="30" customHeight="1" x14ac:dyDescent="0.3">
      <c r="A544" s="39" t="s">
        <v>43</v>
      </c>
    </row>
    <row r="545" spans="1:1" ht="30" customHeight="1" x14ac:dyDescent="0.3">
      <c r="A545" s="39" t="s">
        <v>44</v>
      </c>
    </row>
    <row r="546" spans="1:1" ht="30" customHeight="1" x14ac:dyDescent="0.3">
      <c r="A546" s="39" t="s">
        <v>45</v>
      </c>
    </row>
    <row r="547" spans="1:1" ht="30" customHeight="1" x14ac:dyDescent="0.3">
      <c r="A547" s="39" t="s">
        <v>46</v>
      </c>
    </row>
  </sheetData>
  <autoFilter ref="A3:U3" xr:uid="{CD43AC81-2875-43F0-9246-6A1A3DF5707C}"/>
  <mergeCells count="5"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:N5" xr:uid="{4AB49BDE-0E34-41CF-9E87-C2D18489BDA8}">
      <formula1>$A$541:$A$543</formula1>
    </dataValidation>
    <dataValidation type="list" allowBlank="1" showInputMessage="1" showErrorMessage="1" sqref="G4:G5" xr:uid="{5D054848-2BA2-4EA2-8252-0B3AA4E75797}">
      <formula1>$A$531:$A$533</formula1>
    </dataValidation>
    <dataValidation type="list" allowBlank="1" showInputMessage="1" showErrorMessage="1" sqref="I4:I5" xr:uid="{00000000-0002-0000-0000-000000000000}">
      <formula1>$A$534:$A$540</formula1>
    </dataValidation>
    <dataValidation type="list" allowBlank="1" showInputMessage="1" showErrorMessage="1" sqref="K4:K5" xr:uid="{2188B726-E15C-473A-9D34-B23FC81DF2B6}">
      <formula1>$A$544:$A$547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" activePane="bottomLeft" state="frozen"/>
      <selection pane="bottomLeft" activeCell="A2" sqref="A2"/>
    </sheetView>
  </sheetViews>
  <sheetFormatPr defaultColWidth="9.21875" defaultRowHeight="70.349999999999994" customHeight="1" x14ac:dyDescent="0.25"/>
  <cols>
    <col min="1" max="1" width="20.77734375" style="5" customWidth="1"/>
    <col min="2" max="2" width="40.77734375" style="5" customWidth="1"/>
    <col min="3" max="3" width="30.77734375" style="25" customWidth="1"/>
    <col min="4" max="4" width="40.77734375" style="5" customWidth="1"/>
    <col min="5" max="5" width="20.77734375" style="5" customWidth="1"/>
    <col min="6" max="16384" width="9.21875" style="5"/>
  </cols>
  <sheetData>
    <row r="1" spans="1:5" ht="30" customHeight="1" x14ac:dyDescent="0.25">
      <c r="A1" s="12" t="s">
        <v>7</v>
      </c>
      <c r="B1" s="13" t="s">
        <v>47</v>
      </c>
      <c r="C1" s="23" t="s">
        <v>48</v>
      </c>
      <c r="D1" s="13" t="s">
        <v>49</v>
      </c>
      <c r="E1" s="12" t="s">
        <v>50</v>
      </c>
    </row>
    <row r="2" spans="1:5" ht="80.099999999999994" customHeight="1" x14ac:dyDescent="0.25">
      <c r="A2" s="2" t="s">
        <v>27</v>
      </c>
      <c r="B2" s="18" t="s">
        <v>51</v>
      </c>
      <c r="C2" s="24" t="s">
        <v>52</v>
      </c>
      <c r="D2" s="3" t="s">
        <v>53</v>
      </c>
      <c r="E2" s="4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9.21875" defaultRowHeight="13.2" x14ac:dyDescent="0.3"/>
  <cols>
    <col min="1" max="2" width="10.77734375" style="9" customWidth="1"/>
    <col min="3" max="4" width="40.77734375" style="35" customWidth="1"/>
    <col min="5" max="5" width="30.77734375" style="9" customWidth="1"/>
    <col min="6" max="6" width="50.77734375" style="15" customWidth="1"/>
    <col min="7" max="7" width="40.77734375" style="22" customWidth="1"/>
    <col min="8" max="8" width="40.77734375" style="15" customWidth="1"/>
    <col min="9" max="9" width="20.77734375" style="14" customWidth="1"/>
    <col min="10" max="10" width="50.77734375" style="15" customWidth="1"/>
    <col min="11" max="11" width="30.77734375" style="22" customWidth="1"/>
    <col min="12" max="12" width="50.77734375" style="15" customWidth="1"/>
    <col min="13" max="13" width="20.77734375" style="36" customWidth="1"/>
    <col min="14" max="16384" width="9.21875" style="9"/>
  </cols>
  <sheetData>
    <row r="1" spans="1:13" ht="29.25" customHeight="1" x14ac:dyDescent="0.3">
      <c r="A1" s="63" t="s">
        <v>55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30" customHeight="1" x14ac:dyDescent="0.3">
      <c r="A2" s="12" t="s">
        <v>56</v>
      </c>
      <c r="B2" s="12" t="s">
        <v>6</v>
      </c>
      <c r="C2" s="13" t="s">
        <v>8</v>
      </c>
      <c r="D2" s="13" t="s">
        <v>9</v>
      </c>
      <c r="E2" s="12" t="s">
        <v>57</v>
      </c>
      <c r="F2" s="17" t="s">
        <v>58</v>
      </c>
      <c r="G2" s="20" t="s">
        <v>59</v>
      </c>
      <c r="H2" s="13" t="s">
        <v>60</v>
      </c>
      <c r="I2" s="12" t="s">
        <v>7</v>
      </c>
      <c r="J2" s="13" t="s">
        <v>47</v>
      </c>
      <c r="K2" s="23" t="s">
        <v>48</v>
      </c>
      <c r="L2" s="13" t="s">
        <v>49</v>
      </c>
      <c r="M2" s="12" t="s">
        <v>50</v>
      </c>
    </row>
    <row r="3" spans="1:13" ht="54" customHeight="1" x14ac:dyDescent="0.3">
      <c r="A3" s="16">
        <v>1</v>
      </c>
      <c r="B3" s="19" t="s">
        <v>26</v>
      </c>
      <c r="C3" s="7" t="s">
        <v>28</v>
      </c>
      <c r="D3" s="7" t="s">
        <v>29</v>
      </c>
      <c r="E3" s="16">
        <v>1000</v>
      </c>
      <c r="F3" s="7" t="s">
        <v>61</v>
      </c>
      <c r="G3" s="21" t="s">
        <v>62</v>
      </c>
      <c r="H3" s="7" t="s">
        <v>63</v>
      </c>
      <c r="I3" s="6" t="s">
        <v>27</v>
      </c>
      <c r="J3" s="3" t="str">
        <f>VLOOKUP(I3,'[1]Endereços Ponta A'!$A$2:$E$29,2,TRUE)</f>
        <v>NIC.br
Avenida João Dias, 3163, Santo Amaro, São Paulo, SP
CEP.: 04723-003</v>
      </c>
      <c r="K3" s="26" t="str">
        <f>VLOOKUP(I3,'[1]Endereços Ponta A'!$A$2:$E$29,3,TRUE)</f>
        <v>-23.645191,-46.7306499</v>
      </c>
      <c r="L3" s="3" t="str">
        <f>VLOOKUP(I3,'[1]Endereços Ponta A'!$A$2:$E$29,4,TRUE)</f>
        <v>Nome: Rogério Herrera Mendonca
E-mail: rogerio@pop-sp.rnp.br
Tel.: (11) 3091-8901</v>
      </c>
      <c r="M3" s="4" t="str">
        <f>VLOOKUP(I3,'[1]Endereços Ponta A'!$A$2:$E$29,5,TRUE)</f>
        <v>não informado</v>
      </c>
    </row>
    <row r="4" spans="1:13" ht="66" customHeight="1" x14ac:dyDescent="0.3"/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7F49C3-1B0B-408D-BE04-D136C9DC1D55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7d7f5f5d-fe7e-4cac-9b01-1bcee1fc4576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d390a96d-db97-45e6-b709-fd37e83b62fb"/>
  </ds:schemaRefs>
</ds:datastoreItem>
</file>

<file path=customXml/itemProps3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2025-07-28T12:54:30Z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