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filterPrivacy="1" defaultThemeVersion="124226"/>
  <xr:revisionPtr revIDLastSave="96" documentId="13_ncr:1_{0158A87A-9CB7-4B16-A585-5340D314DA55}" xr6:coauthVersionLast="47" xr6:coauthVersionMax="47" xr10:uidLastSave="{7896D71C-BB47-4208-90AA-45B265419FC2}"/>
  <bookViews>
    <workbookView xWindow="28680" yWindow="-120" windowWidth="29040" windowHeight="15720" xr2:uid="{00000000-000D-0000-FFFF-FFFF00000000}"/>
  </bookViews>
  <sheets>
    <sheet name="Formato da proposta" sheetId="4" r:id="rId1"/>
    <sheet name="Endereços Ponta A" sheetId="6" r:id="rId2"/>
    <sheet name="Endereços Ponta B" sheetId="3" r:id="rId3"/>
  </sheets>
  <externalReferences>
    <externalReference r:id="rId4"/>
  </externalReferences>
  <definedNames>
    <definedName name="_xlnm._FilterDatabase" localSheetId="1" hidden="1">'Endereços Ponta A'!$A$1:$E$2</definedName>
    <definedName name="_xlnm._FilterDatabase" localSheetId="2" hidden="1">'Endereços Ponta B'!$A$2:$M$2</definedName>
    <definedName name="_xlnm._FilterDatabase" localSheetId="0" hidden="1">'Formato da proposta'!$A$3:$W$3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4" l="1"/>
  <c r="L3" i="3"/>
  <c r="M3" i="3"/>
  <c r="K3" i="3"/>
  <c r="J3" i="3"/>
  <c r="L4" i="4"/>
  <c r="J4" i="4"/>
  <c r="H4" i="4"/>
  <c r="M4" i="4" l="1"/>
</calcChain>
</file>

<file path=xl/sharedStrings.xml><?xml version="1.0" encoding="utf-8"?>
<sst xmlns="http://schemas.openxmlformats.org/spreadsheetml/2006/main" count="80" uniqueCount="66">
  <si>
    <t>Formato da proposta</t>
  </si>
  <si>
    <t>Ponta A</t>
  </si>
  <si>
    <t>Ponta B</t>
  </si>
  <si>
    <t>Parâmetros técnicos (Preenchimento obrigatório)</t>
  </si>
  <si>
    <t>Valores em R$ com impostos para contrato de 24 meses</t>
  </si>
  <si>
    <t>Item</t>
  </si>
  <si>
    <t>UF</t>
  </si>
  <si>
    <t>PoP de conexão</t>
  </si>
  <si>
    <t>Organização Usuária</t>
  </si>
  <si>
    <t>Campus</t>
  </si>
  <si>
    <t>Banda (Mb/s)</t>
  </si>
  <si>
    <t>Modalidade de conexão</t>
  </si>
  <si>
    <t>Pontuação</t>
  </si>
  <si>
    <t xml:space="preserve">Meio físico de transmissão </t>
  </si>
  <si>
    <t>Dupla/Múltiplas abordagens?</t>
  </si>
  <si>
    <t>Valor final</t>
  </si>
  <si>
    <t>Infraestrutura Própria/Parceria</t>
  </si>
  <si>
    <t>Nome do Parceiro</t>
  </si>
  <si>
    <t>Prazo de entrega (dias)</t>
  </si>
  <si>
    <t>SLA (%)</t>
  </si>
  <si>
    <t>Latência (ms)</t>
  </si>
  <si>
    <t>Taxa de perda de pacotes (%)</t>
  </si>
  <si>
    <r>
      <t>Vazão (</t>
    </r>
    <r>
      <rPr>
        <b/>
        <i/>
        <sz val="10"/>
        <color theme="0"/>
        <rFont val="Arial"/>
        <family val="2"/>
      </rPr>
      <t>throughput</t>
    </r>
    <r>
      <rPr>
        <b/>
        <sz val="10"/>
        <color theme="0"/>
        <rFont val="Arial"/>
        <family val="2"/>
      </rPr>
      <t>) (%)</t>
    </r>
  </si>
  <si>
    <t>Mensal (R$)</t>
  </si>
  <si>
    <t>Instalação (R$)</t>
  </si>
  <si>
    <t xml:space="preserve">Total </t>
  </si>
  <si>
    <t>GO</t>
  </si>
  <si>
    <t>POP-GO</t>
  </si>
  <si>
    <t>Campus Urutaí</t>
  </si>
  <si>
    <t>Circuito Metroethernet</t>
  </si>
  <si>
    <t>Circuito Metroethernet com 5G FWA</t>
  </si>
  <si>
    <t>Porta IP com túnel GRE</t>
  </si>
  <si>
    <t>Fibra óptica</t>
  </si>
  <si>
    <t>Fibra óptica + Enlace de rádio de frequência licenciada</t>
  </si>
  <si>
    <t>Fibra óptica + Rede móvel 4G/5G</t>
  </si>
  <si>
    <t>Enlace de rádio de frequência licenciada</t>
  </si>
  <si>
    <t>Fibra óptica + Satélite</t>
  </si>
  <si>
    <t>Enlace de rádio de frequência licenciada + Satélite</t>
  </si>
  <si>
    <t>Satélite</t>
  </si>
  <si>
    <t>Infraestrutura própria</t>
  </si>
  <si>
    <t>Infraestrutura de parceiro</t>
  </si>
  <si>
    <t>Não informado</t>
  </si>
  <si>
    <t>Sim, em ambas as pontas</t>
  </si>
  <si>
    <t>Sim, apenas na ponta do PoP</t>
  </si>
  <si>
    <t>Sim, apenas na ponta do Campus</t>
  </si>
  <si>
    <t>Não</t>
  </si>
  <si>
    <t>Endereço do PoP</t>
  </si>
  <si>
    <t>Georeferenciamento PoP</t>
  </si>
  <si>
    <t>Contato técnico local do PoP</t>
  </si>
  <si>
    <t>CNPJ do PoP</t>
  </si>
  <si>
    <t>PoP-GO</t>
  </si>
  <si>
    <t>UFG
Praça Universitária, s/n, Prédio da UFGNet, Escola de Engenharia, Goiânia, GO
CEP.: 74605-220</t>
  </si>
  <si>
    <t>-16.677372,-49.243683</t>
  </si>
  <si>
    <t>Nome: Daniel Stone
E-mails: stone@pop-go.rnp.br / stone@ufg.br
Tels.: (62) 3209-6002 / 3521-1330</t>
  </si>
  <si>
    <t>001.567.601/0001-43</t>
  </si>
  <si>
    <t>Endereços das pontas A (PoP de conexão) e B (Organização Usuária da RNP)</t>
  </si>
  <si>
    <t>#</t>
  </si>
  <si>
    <t>Banda a contratar (Mb/s)</t>
  </si>
  <si>
    <t>Endereço Campus</t>
  </si>
  <si>
    <t>Georeferenciamento Campus</t>
  </si>
  <si>
    <t>Contato técnico local do Campus</t>
  </si>
  <si>
    <t xml:space="preserve"> Campus Urutaí</t>
  </si>
  <si>
    <t>Rodovia Geraldo Silva Nascimento Km 2,5 - Urutaí - GO</t>
  </si>
  <si>
    <t>-17.485135, -48.211666</t>
  </si>
  <si>
    <t>Nome: Fernando Estrela Vaz - E-mail: fev@ifgoiano.edu.br - Tel: (64 )3465-1946</t>
  </si>
  <si>
    <t>Instituto Federal de Educação Ciência e Tecnologia Goiano (IFGoiano)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</si>
</sst>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000"/>
    <numFmt numFmtId="165" formatCode="0.0%"/>
    <numFmt numFmtId="166" formatCode="#,##0_ ;\-#,##0\ "/>
  </numFmts>
  <fonts count="8" x14ac:knownFonts="1"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i/>
      <sz val="10"/>
      <color theme="0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theme="1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 applyBorder="0" applyProtection="0"/>
    <xf numFmtId="44" fontId="7" fillId="0" borderId="0" applyFont="0" applyFill="0" applyBorder="0" applyAlignment="0" applyProtection="0"/>
  </cellStyleXfs>
  <cellXfs count="53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1" applyBorder="1" applyAlignment="1">
      <alignment horizontal="center" vertical="center" wrapText="1"/>
    </xf>
    <xf numFmtId="164" fontId="2" fillId="0" borderId="1" xfId="1" applyNumberFormat="1" applyBorder="1" applyAlignment="1">
      <alignment horizontal="left" vertical="center" wrapText="1"/>
    </xf>
    <xf numFmtId="164" fontId="2" fillId="0" borderId="1" xfId="1" applyNumberForma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2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4" borderId="1" xfId="1" applyFont="1" applyFill="1" applyBorder="1" applyAlignment="1">
      <alignment horizontal="center" vertical="center" wrapText="1" readingOrder="1"/>
    </xf>
    <xf numFmtId="0" fontId="1" fillId="4" borderId="1" xfId="1" applyFont="1" applyFill="1" applyBorder="1" applyAlignment="1">
      <alignment horizontal="left" vertical="center" wrapText="1" readingOrder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4" borderId="1" xfId="1" applyFont="1" applyFill="1" applyBorder="1" applyAlignment="1">
      <alignment horizontal="left" vertical="center" wrapText="1"/>
    </xf>
    <xf numFmtId="0" fontId="2" fillId="0" borderId="1" xfId="1" applyBorder="1" applyAlignment="1">
      <alignment horizontal="center" vertical="center" readingOrder="1"/>
    </xf>
    <xf numFmtId="49" fontId="1" fillId="4" borderId="1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4" borderId="1" xfId="1" applyNumberFormat="1" applyFont="1" applyFill="1" applyBorder="1" applyAlignment="1">
      <alignment horizontal="center" vertical="center" wrapText="1" readingOrder="1"/>
    </xf>
    <xf numFmtId="49" fontId="2" fillId="0" borderId="1" xfId="1" applyNumberFormat="1" applyBorder="1" applyAlignment="1">
      <alignment horizontal="center" vertical="center" wrapText="1" readingOrder="1"/>
    </xf>
    <xf numFmtId="49" fontId="3" fillId="0" borderId="0" xfId="0" applyNumberFormat="1" applyFont="1" applyAlignment="1">
      <alignment horizontal="center" readingOrder="1"/>
    </xf>
    <xf numFmtId="49" fontId="2" fillId="0" borderId="1" xfId="1" applyNumberFormat="1" applyBorder="1" applyAlignment="1">
      <alignment horizontal="center" vertical="center" wrapText="1"/>
    </xf>
    <xf numFmtId="0" fontId="2" fillId="0" borderId="0" xfId="1" applyAlignment="1">
      <alignment vertical="center"/>
    </xf>
    <xf numFmtId="0" fontId="2" fillId="0" borderId="1" xfId="1" applyBorder="1" applyAlignment="1">
      <alignment horizontal="center" vertical="center" wrapText="1" readingOrder="1"/>
    </xf>
    <xf numFmtId="0" fontId="2" fillId="0" borderId="0" xfId="1" applyAlignment="1">
      <alignment horizontal="center" vertical="center"/>
    </xf>
    <xf numFmtId="0" fontId="2" fillId="0" borderId="0" xfId="1" applyAlignment="1">
      <alignment horizontal="center" vertical="center" readingOrder="1"/>
    </xf>
    <xf numFmtId="0" fontId="2" fillId="0" borderId="0" xfId="1" applyAlignment="1">
      <alignment horizontal="left" vertical="center" wrapText="1"/>
    </xf>
    <xf numFmtId="43" fontId="3" fillId="5" borderId="1" xfId="2" applyNumberFormat="1" applyFont="1" applyFill="1" applyBorder="1" applyAlignment="1">
      <alignment horizontal="left" vertical="center" wrapText="1"/>
    </xf>
    <xf numFmtId="44" fontId="3" fillId="5" borderId="1" xfId="3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66" fontId="3" fillId="5" borderId="1" xfId="2" applyNumberFormat="1" applyFont="1" applyFill="1" applyBorder="1" applyAlignment="1">
      <alignment horizontal="left" vertical="center" wrapText="1"/>
    </xf>
    <xf numFmtId="165" fontId="3" fillId="5" borderId="1" xfId="2" applyNumberFormat="1" applyFont="1" applyFill="1" applyBorder="1" applyAlignment="1">
      <alignment horizontal="left" vertical="center" wrapText="1"/>
    </xf>
    <xf numFmtId="0" fontId="2" fillId="0" borderId="0" xfId="1" applyAlignment="1">
      <alignment horizontal="left" vertical="center"/>
    </xf>
    <xf numFmtId="1" fontId="3" fillId="0" borderId="1" xfId="2" applyNumberFormat="1" applyFont="1" applyBorder="1" applyAlignment="1">
      <alignment horizontal="center" vertical="center" wrapText="1"/>
    </xf>
    <xf numFmtId="0" fontId="2" fillId="0" borderId="0" xfId="1" applyAlignment="1">
      <alignment horizontal="center" vertical="center" wrapText="1"/>
    </xf>
    <xf numFmtId="1" fontId="3" fillId="0" borderId="1" xfId="2" applyNumberFormat="1" applyFont="1" applyBorder="1" applyAlignment="1">
      <alignment horizontal="left" vertical="center" wrapText="1"/>
    </xf>
    <xf numFmtId="166" fontId="3" fillId="5" borderId="1" xfId="2" applyNumberFormat="1" applyFont="1" applyFill="1" applyBorder="1" applyAlignment="1">
      <alignment horizontal="center" vertical="center" wrapText="1"/>
    </xf>
    <xf numFmtId="0" fontId="3" fillId="5" borderId="1" xfId="2" applyFont="1" applyFill="1" applyBorder="1" applyAlignment="1">
      <alignment horizontal="left" vertical="center" wrapText="1"/>
    </xf>
    <xf numFmtId="1" fontId="3" fillId="5" borderId="1" xfId="2" applyNumberFormat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4">
    <cellStyle name="Excel Built-in Normal" xfId="2" xr:uid="{00000000-0005-0000-0000-000000000000}"/>
    <cellStyle name="Moeda" xfId="3" builtinId="4"/>
    <cellStyle name="Normal" xfId="0" builtinId="0"/>
    <cellStyle name="Normal 2" xfId="1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ger-conectividade-clientes-l/Documentos%20Compartilhados/03%20-%20ADCs/2024/ADC13168-2024%20-%20PO%20-%20Centro-Oeste/01%20-%20TR%20e%20SC/Anexo%20I%20-%20Centro-Oes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da proposta"/>
      <sheetName val="Endereços Ponta A"/>
      <sheetName val="Endereços Ponta B"/>
      <sheetName val="Planilha1"/>
    </sheetNames>
    <sheetDataSet>
      <sheetData sheetId="0"/>
      <sheetData sheetId="1">
        <row r="2">
          <cell r="A2" t="str">
            <v>PoP-DF</v>
          </cell>
          <cell r="B2" t="str">
            <v>Ibict
SAS, Quadra 05, Lote 06, Bloco H, Edifício IBICT, Sala 700, Setor de Autarquia Sul, Brasília, DF
CEP.: 70070-910</v>
          </cell>
          <cell r="C2" t="str">
            <v>-15.804474,-47.881706</v>
          </cell>
          <cell r="D2" t="str">
            <v>Nome: Valter Pereira
E-mail: valter.pereira@rnp.br
Tel.: (61) 3243-4446</v>
          </cell>
          <cell r="E2" t="str">
            <v>004.082.993/0001-49</v>
          </cell>
        </row>
        <row r="3">
          <cell r="A3" t="str">
            <v>PoP-GO</v>
          </cell>
          <cell r="B3" t="str">
            <v>UFG
Praça Universitária, s/n, Prédio da UFGNet, Escola de Engenharia, Goiânia, GO
CEP.: 74605-220</v>
          </cell>
          <cell r="C3" t="str">
            <v>-16.677372,-49.243683</v>
          </cell>
          <cell r="D3" t="str">
            <v>Nome: Daniel Stone
E-mails: stone@pop-go.rnp.br / stone@ufg.br
Tels.: (62) 3209-6002 / 3521-1330</v>
          </cell>
          <cell r="E3" t="str">
            <v>001.567.601/0001-43</v>
          </cell>
        </row>
        <row r="4">
          <cell r="A4" t="str">
            <v>PoP-MS</v>
          </cell>
          <cell r="B4" t="str">
            <v>Ufms
Prédio Núcleo Informática, Cidade Universitária, Caixa Postal 549, Campo Grande, MS
CEP.: 79070-900</v>
          </cell>
          <cell r="C4" t="str">
            <v>-20.501317,-54.615643</v>
          </cell>
          <cell r="D4" t="str">
            <v>Nome: Eduardo Martins
E-mail: emartins@nin.ufms.br
Tels.: (67) 3345-7664, (67) 3345-7665, (67) 3345-7666, (67) 3345-7667, (67) 3345-7660 e (67) 3345-7661</v>
          </cell>
          <cell r="E4" t="str">
            <v>015.461.510/0001-33</v>
          </cell>
        </row>
        <row r="5">
          <cell r="A5" t="str">
            <v>PoP-MT</v>
          </cell>
          <cell r="B5" t="str">
            <v>Ufmt
CPD (Gerência Internet)
Avenida Fernando Correa da Costa, 2.637, Boa Esperança, Cuiabá, MT
CEP.:  78060-900</v>
          </cell>
          <cell r="C5" t="str">
            <v>-15.617465,-56.069535</v>
          </cell>
          <cell r="D5" t="str">
            <v>Nome: Renan Suziki
E-mail: renan.susuki@pop-mt.rnp.br
Tels.: (65) 3615-8245</v>
          </cell>
          <cell r="E5" t="str">
            <v>033.004.540/0001-00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47"/>
  <sheetViews>
    <sheetView showGridLines="0" tabSelected="1" zoomScale="90" zoomScaleNormal="90" workbookViewId="0">
      <pane ySplit="3" topLeftCell="A4" activePane="bottomLeft" state="frozen"/>
      <selection pane="bottomLeft" activeCell="A4" sqref="A4"/>
    </sheetView>
  </sheetViews>
  <sheetFormatPr defaultColWidth="9.109375" defaultRowHeight="30" customHeight="1" x14ac:dyDescent="0.3"/>
  <cols>
    <col min="1" max="1" width="15.6640625" style="28" customWidth="1"/>
    <col min="2" max="2" width="15.6640625" style="29" customWidth="1"/>
    <col min="3" max="3" width="20.6640625" style="26" customWidth="1"/>
    <col min="4" max="4" width="60.6640625" style="30" customWidth="1"/>
    <col min="5" max="5" width="70.6640625" style="30" customWidth="1"/>
    <col min="6" max="6" width="20.6640625" style="30" customWidth="1"/>
    <col min="7" max="7" width="30.6640625" style="30" customWidth="1"/>
    <col min="8" max="8" width="15.6640625" style="40" customWidth="1"/>
    <col min="9" max="9" width="50.6640625" style="30" customWidth="1"/>
    <col min="10" max="10" width="15.6640625" style="40" customWidth="1"/>
    <col min="11" max="11" width="30.6640625" style="40" customWidth="1"/>
    <col min="12" max="13" width="15.6640625" style="40" customWidth="1"/>
    <col min="14" max="16" width="30.6640625" style="30" customWidth="1"/>
    <col min="17" max="17" width="40.6640625" style="30" customWidth="1"/>
    <col min="18" max="18" width="30.6640625" style="30" customWidth="1"/>
    <col min="19" max="23" width="20.6640625" style="26" customWidth="1"/>
    <col min="24" max="16384" width="9.109375" style="26"/>
  </cols>
  <sheetData>
    <row r="1" spans="1:23" ht="18" customHeight="1" x14ac:dyDescent="0.3">
      <c r="A1" s="45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7"/>
    </row>
    <row r="2" spans="1:23" s="9" customFormat="1" ht="18" customHeight="1" x14ac:dyDescent="0.3">
      <c r="A2" s="48" t="s">
        <v>1</v>
      </c>
      <c r="B2" s="48"/>
      <c r="C2" s="48"/>
      <c r="D2" s="48" t="s">
        <v>2</v>
      </c>
      <c r="E2" s="48"/>
      <c r="F2" s="49" t="s">
        <v>3</v>
      </c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1"/>
      <c r="U2" s="49" t="s">
        <v>4</v>
      </c>
      <c r="V2" s="50"/>
      <c r="W2" s="50"/>
    </row>
    <row r="3" spans="1:23" s="9" customFormat="1" ht="26.4" x14ac:dyDescent="0.3">
      <c r="A3" s="33" t="s">
        <v>5</v>
      </c>
      <c r="B3" s="10" t="s">
        <v>6</v>
      </c>
      <c r="C3" s="10" t="s">
        <v>7</v>
      </c>
      <c r="D3" s="11" t="s">
        <v>8</v>
      </c>
      <c r="E3" s="11" t="s">
        <v>9</v>
      </c>
      <c r="F3" s="10" t="s">
        <v>10</v>
      </c>
      <c r="G3" s="11" t="s">
        <v>11</v>
      </c>
      <c r="H3" s="10" t="s">
        <v>12</v>
      </c>
      <c r="I3" s="11" t="s">
        <v>13</v>
      </c>
      <c r="J3" s="10" t="s">
        <v>12</v>
      </c>
      <c r="K3" s="11" t="s">
        <v>14</v>
      </c>
      <c r="L3" s="10" t="s">
        <v>12</v>
      </c>
      <c r="M3" s="10" t="s">
        <v>15</v>
      </c>
      <c r="N3" s="11" t="s">
        <v>16</v>
      </c>
      <c r="O3" s="11" t="s">
        <v>17</v>
      </c>
      <c r="P3" s="10" t="s">
        <v>18</v>
      </c>
      <c r="Q3" s="10" t="s">
        <v>19</v>
      </c>
      <c r="R3" s="10" t="s">
        <v>20</v>
      </c>
      <c r="S3" s="10" t="s">
        <v>21</v>
      </c>
      <c r="T3" s="10" t="s">
        <v>22</v>
      </c>
      <c r="U3" s="10" t="s">
        <v>23</v>
      </c>
      <c r="V3" s="10" t="s">
        <v>24</v>
      </c>
      <c r="W3" s="10" t="s">
        <v>25</v>
      </c>
    </row>
    <row r="4" spans="1:23" ht="30" customHeight="1" x14ac:dyDescent="0.3">
      <c r="A4" s="27">
        <v>1</v>
      </c>
      <c r="B4" s="6" t="s">
        <v>26</v>
      </c>
      <c r="C4" s="6" t="s">
        <v>27</v>
      </c>
      <c r="D4" s="1" t="s">
        <v>65</v>
      </c>
      <c r="E4" s="8" t="s">
        <v>28</v>
      </c>
      <c r="F4" s="39">
        <v>1000</v>
      </c>
      <c r="G4" s="41"/>
      <c r="H4" s="39">
        <f>IF(G4="Circuito Metroethernet",10,IF(G4="Circuito Metroethernet com 5G FWA", 5, IF(G4="Porta IP com túnel GRE",1,0)))</f>
        <v>0</v>
      </c>
      <c r="I4" s="31"/>
      <c r="J4" s="42">
        <f>IF(I4="Fibra óptica", 10,IF(I4="Fibra óptica + Enlace de rádio de frequência licenciada",8,IF(I4="Fibra óptica + Rede móvel 4G/5G",6,IF(I4="Enlace de rádio de frequência licenciada",5,IF(I4="Fibra óptica + Satélite",3,IF(I4="Enlace de rádio de frequência licenciada + Satélite",2,IF(I4="Satélite",1,0)))))))</f>
        <v>0</v>
      </c>
      <c r="K4" s="43"/>
      <c r="L4" s="44">
        <f>IF(K4="Sim, em ambas as pontas",5,IF(K4="Sim, apenas na ponta do PoP",3,IF(K4="Sim, apenas na ponta do Campus",2,IF(K4="Não",1,0))))</f>
        <v>0</v>
      </c>
      <c r="M4" s="44">
        <f>SUM(H4,J4,L4)</f>
        <v>0</v>
      </c>
      <c r="N4" s="31"/>
      <c r="O4" s="31"/>
      <c r="P4" s="36"/>
      <c r="Q4" s="37"/>
      <c r="R4" s="36"/>
      <c r="S4" s="37"/>
      <c r="T4" s="37"/>
      <c r="U4" s="32">
        <v>0</v>
      </c>
      <c r="V4" s="32">
        <v>0</v>
      </c>
      <c r="W4" s="31">
        <f>(U4*24)+V4</f>
        <v>0</v>
      </c>
    </row>
    <row r="5" spans="1:23" ht="30" customHeight="1" x14ac:dyDescent="0.3">
      <c r="S5" s="30"/>
      <c r="T5" s="30"/>
    </row>
    <row r="531" spans="1:1" ht="30" customHeight="1" x14ac:dyDescent="0.3">
      <c r="A531" s="38" t="s">
        <v>29</v>
      </c>
    </row>
    <row r="532" spans="1:1" ht="30" customHeight="1" x14ac:dyDescent="0.3">
      <c r="A532" s="28" t="s">
        <v>30</v>
      </c>
    </row>
    <row r="533" spans="1:1" ht="30" customHeight="1" x14ac:dyDescent="0.3">
      <c r="A533" s="38" t="s">
        <v>31</v>
      </c>
    </row>
    <row r="534" spans="1:1" ht="30" customHeight="1" x14ac:dyDescent="0.3">
      <c r="A534" s="38" t="s">
        <v>32</v>
      </c>
    </row>
    <row r="535" spans="1:1" ht="30" customHeight="1" x14ac:dyDescent="0.3">
      <c r="A535" s="38" t="s">
        <v>33</v>
      </c>
    </row>
    <row r="536" spans="1:1" ht="30" customHeight="1" x14ac:dyDescent="0.3">
      <c r="A536" s="38" t="s">
        <v>34</v>
      </c>
    </row>
    <row r="537" spans="1:1" ht="30" customHeight="1" x14ac:dyDescent="0.3">
      <c r="A537" s="38" t="s">
        <v>35</v>
      </c>
    </row>
    <row r="538" spans="1:1" ht="30" customHeight="1" x14ac:dyDescent="0.3">
      <c r="A538" s="38" t="s">
        <v>36</v>
      </c>
    </row>
    <row r="539" spans="1:1" ht="30" customHeight="1" x14ac:dyDescent="0.3">
      <c r="A539" s="38" t="s">
        <v>37</v>
      </c>
    </row>
    <row r="540" spans="1:1" ht="30" customHeight="1" x14ac:dyDescent="0.3">
      <c r="A540" s="38" t="s">
        <v>38</v>
      </c>
    </row>
    <row r="541" spans="1:1" ht="30" customHeight="1" x14ac:dyDescent="0.3">
      <c r="A541" s="38" t="s">
        <v>39</v>
      </c>
    </row>
    <row r="542" spans="1:1" ht="30" customHeight="1" x14ac:dyDescent="0.3">
      <c r="A542" s="38" t="s">
        <v>40</v>
      </c>
    </row>
    <row r="543" spans="1:1" ht="30" customHeight="1" x14ac:dyDescent="0.3">
      <c r="A543" s="38" t="s">
        <v>41</v>
      </c>
    </row>
    <row r="544" spans="1:1" ht="30" customHeight="1" x14ac:dyDescent="0.3">
      <c r="A544" s="38" t="s">
        <v>42</v>
      </c>
    </row>
    <row r="545" spans="1:1" ht="30" customHeight="1" x14ac:dyDescent="0.3">
      <c r="A545" s="38" t="s">
        <v>43</v>
      </c>
    </row>
    <row r="546" spans="1:1" ht="30" customHeight="1" x14ac:dyDescent="0.3">
      <c r="A546" s="38" t="s">
        <v>44</v>
      </c>
    </row>
    <row r="547" spans="1:1" ht="30" customHeight="1" x14ac:dyDescent="0.3">
      <c r="A547" s="38" t="s">
        <v>45</v>
      </c>
    </row>
  </sheetData>
  <autoFilter ref="A3:U3" xr:uid="{CD43AC81-2875-43F0-9246-6A1A3DF5707C}"/>
  <mergeCells count="5">
    <mergeCell ref="A1:W1"/>
    <mergeCell ref="A2:C2"/>
    <mergeCell ref="D2:E2"/>
    <mergeCell ref="U2:W2"/>
    <mergeCell ref="F2:T2"/>
  </mergeCells>
  <dataValidations count="4">
    <dataValidation type="list" allowBlank="1" showInputMessage="1" showErrorMessage="1" sqref="N4" xr:uid="{4AB49BDE-0E34-41CF-9E87-C2D18489BDA8}">
      <formula1>$A$541:$A$543</formula1>
    </dataValidation>
    <dataValidation type="list" allowBlank="1" showInputMessage="1" showErrorMessage="1" sqref="G4" xr:uid="{5D054848-2BA2-4EA2-8252-0B3AA4E75797}">
      <formula1>$A$531:$A$533</formula1>
    </dataValidation>
    <dataValidation type="list" allowBlank="1" showInputMessage="1" showErrorMessage="1" sqref="I4" xr:uid="{00000000-0002-0000-0000-000000000000}">
      <formula1>$A$534:$A$540</formula1>
    </dataValidation>
    <dataValidation type="list" allowBlank="1" showInputMessage="1" showErrorMessage="1" sqref="K4" xr:uid="{2188B726-E15C-473A-9D34-B23FC81DF2B6}">
      <formula1>$A$544:$A$547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"/>
  <sheetViews>
    <sheetView showGridLines="0" zoomScale="90" zoomScaleNormal="90" workbookViewId="0">
      <pane ySplit="1" topLeftCell="A2" activePane="bottomLeft" state="frozen"/>
      <selection pane="bottomLeft" activeCell="A2" sqref="A2"/>
    </sheetView>
  </sheetViews>
  <sheetFormatPr defaultColWidth="9.109375" defaultRowHeight="70.349999999999994" customHeight="1" x14ac:dyDescent="0.25"/>
  <cols>
    <col min="1" max="1" width="20.6640625" style="5" customWidth="1"/>
    <col min="2" max="2" width="40.6640625" style="5" customWidth="1"/>
    <col min="3" max="3" width="30.6640625" style="24" customWidth="1"/>
    <col min="4" max="4" width="40.6640625" style="5" customWidth="1"/>
    <col min="5" max="5" width="20.6640625" style="5" customWidth="1"/>
    <col min="6" max="16384" width="9.109375" style="5"/>
  </cols>
  <sheetData>
    <row r="1" spans="1:5" ht="30" customHeight="1" x14ac:dyDescent="0.25">
      <c r="A1" s="12" t="s">
        <v>7</v>
      </c>
      <c r="B1" s="13" t="s">
        <v>46</v>
      </c>
      <c r="C1" s="22" t="s">
        <v>47</v>
      </c>
      <c r="D1" s="13" t="s">
        <v>48</v>
      </c>
      <c r="E1" s="12" t="s">
        <v>49</v>
      </c>
    </row>
    <row r="2" spans="1:5" ht="60" customHeight="1" x14ac:dyDescent="0.25">
      <c r="A2" s="2" t="s">
        <v>50</v>
      </c>
      <c r="B2" s="3" t="s">
        <v>51</v>
      </c>
      <c r="C2" s="23" t="s">
        <v>52</v>
      </c>
      <c r="D2" s="3" t="s">
        <v>53</v>
      </c>
      <c r="E2" s="4" t="s">
        <v>54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"/>
  <sheetViews>
    <sheetView showGridLines="0" zoomScale="90" zoomScaleNormal="90" workbookViewId="0">
      <pane ySplit="2" topLeftCell="A3" activePane="bottomLeft" state="frozen"/>
      <selection pane="bottomLeft" activeCell="A3" sqref="A3"/>
    </sheetView>
  </sheetViews>
  <sheetFormatPr defaultColWidth="9.109375" defaultRowHeight="13.2" x14ac:dyDescent="0.3"/>
  <cols>
    <col min="1" max="2" width="10.6640625" style="9" customWidth="1"/>
    <col min="3" max="4" width="40.6640625" style="34" customWidth="1"/>
    <col min="5" max="5" width="30.6640625" style="9" customWidth="1"/>
    <col min="6" max="6" width="50.6640625" style="15" customWidth="1"/>
    <col min="7" max="7" width="40.6640625" style="21" customWidth="1"/>
    <col min="8" max="8" width="40.6640625" style="15" customWidth="1"/>
    <col min="9" max="9" width="20.6640625" style="14" customWidth="1"/>
    <col min="10" max="10" width="50.6640625" style="15" customWidth="1"/>
    <col min="11" max="11" width="30.6640625" style="21" customWidth="1"/>
    <col min="12" max="12" width="50.6640625" style="15" customWidth="1"/>
    <col min="13" max="13" width="20.6640625" style="35" customWidth="1"/>
    <col min="14" max="16384" width="9.109375" style="9"/>
  </cols>
  <sheetData>
    <row r="1" spans="1:13" ht="29.25" customHeight="1" x14ac:dyDescent="0.3">
      <c r="A1" s="52" t="s">
        <v>55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</row>
    <row r="2" spans="1:13" ht="30" customHeight="1" x14ac:dyDescent="0.3">
      <c r="A2" s="12" t="s">
        <v>56</v>
      </c>
      <c r="B2" s="12" t="s">
        <v>6</v>
      </c>
      <c r="C2" s="13" t="s">
        <v>8</v>
      </c>
      <c r="D2" s="13" t="s">
        <v>9</v>
      </c>
      <c r="E2" s="12" t="s">
        <v>57</v>
      </c>
      <c r="F2" s="17" t="s">
        <v>58</v>
      </c>
      <c r="G2" s="19" t="s">
        <v>59</v>
      </c>
      <c r="H2" s="13" t="s">
        <v>60</v>
      </c>
      <c r="I2" s="12" t="s">
        <v>7</v>
      </c>
      <c r="J2" s="13" t="s">
        <v>46</v>
      </c>
      <c r="K2" s="22" t="s">
        <v>47</v>
      </c>
      <c r="L2" s="13" t="s">
        <v>48</v>
      </c>
      <c r="M2" s="12" t="s">
        <v>49</v>
      </c>
    </row>
    <row r="3" spans="1:13" ht="60" customHeight="1" x14ac:dyDescent="0.3">
      <c r="A3" s="16">
        <v>1</v>
      </c>
      <c r="B3" s="18" t="s">
        <v>26</v>
      </c>
      <c r="C3" s="7" t="s">
        <v>65</v>
      </c>
      <c r="D3" s="7" t="s">
        <v>61</v>
      </c>
      <c r="E3" s="16">
        <v>1000</v>
      </c>
      <c r="F3" s="7" t="s">
        <v>62</v>
      </c>
      <c r="G3" s="20" t="s">
        <v>63</v>
      </c>
      <c r="H3" s="7" t="s">
        <v>64</v>
      </c>
      <c r="I3" s="6" t="s">
        <v>27</v>
      </c>
      <c r="J3" s="3" t="str">
        <f>VLOOKUP(I3,'[1]Endereços Ponta A'!$A$2:$E$5,2,TRUE)</f>
        <v>UFG
Praça Universitária, s/n, Prédio da UFGNet, Escola de Engenharia, Goiânia, GO
CEP.: 74605-220</v>
      </c>
      <c r="K3" s="25" t="str">
        <f>VLOOKUP(I3,'[1]Endereços Ponta A'!$A$2:$E$5,3,TRUE)</f>
        <v>-16.677372,-49.243683</v>
      </c>
      <c r="L3" s="3" t="str">
        <f>VLOOKUP(I3,'[1]Endereços Ponta A'!$A$2:$E$5,4,TRUE)</f>
        <v>Nome: Daniel Stone
E-mails: stone@pop-go.rnp.br / stone@ufg.br
Tels.: (62) 3209-6002 / 3521-1330</v>
      </c>
      <c r="M3" s="4" t="str">
        <f>VLOOKUP(I3,'[1]Endereços Ponta A'!$A$2:$E$5,5,TRUE)</f>
        <v>001.567.601/0001-43</v>
      </c>
    </row>
  </sheetData>
  <autoFilter ref="A2:M2" xr:uid="{4930A2CB-9302-461B-9386-2E0CCB0F0651}"/>
  <mergeCells count="1">
    <mergeCell ref="A1:M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390a96d-db97-45e6-b709-fd37e83b62fb">
      <Terms xmlns="http://schemas.microsoft.com/office/infopath/2007/PartnerControls"/>
    </lcf76f155ced4ddcb4097134ff3c332f>
    <TaxCatchAll xmlns="7d7f5f5d-fe7e-4cac-9b01-1bcee1fc4576" xsi:nil="true"/>
    <SharedWithUsers xmlns="7d7f5f5d-fe7e-4cac-9b01-1bcee1fc4576">
      <UserInfo>
        <DisplayName>César Augusto Borges Fraga</DisplayName>
        <AccountId>12</AccountId>
        <AccountType/>
      </UserInfo>
      <UserInfo>
        <DisplayName>Alexander Pereira Victorino</DisplayName>
        <AccountId>72</AccountId>
        <AccountType/>
      </UserInfo>
    </SharedWithUsers>
    <_Flow_SignoffStatus xmlns="d390a96d-db97-45e6-b709-fd37e83b62f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3FE40DBF067FF488038228CE98A93E2" ma:contentTypeVersion="18" ma:contentTypeDescription="Crie um novo documento." ma:contentTypeScope="" ma:versionID="9fb2cbc548016a4d731fc5afa1bba4b3">
  <xsd:schema xmlns:xsd="http://www.w3.org/2001/XMLSchema" xmlns:xs="http://www.w3.org/2001/XMLSchema" xmlns:p="http://schemas.microsoft.com/office/2006/metadata/properties" xmlns:ns2="d390a96d-db97-45e6-b709-fd37e83b62fb" xmlns:ns3="7d7f5f5d-fe7e-4cac-9b01-1bcee1fc4576" targetNamespace="http://schemas.microsoft.com/office/2006/metadata/properties" ma:root="true" ma:fieldsID="1ad9b0454257f435607f84e6fea5c37c" ns2:_="" ns3:_="">
    <xsd:import namespace="d390a96d-db97-45e6-b709-fd37e83b62fb"/>
    <xsd:import namespace="7d7f5f5d-fe7e-4cac-9b01-1bcee1fc45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_Flow_SignoffStatu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90a96d-db97-45e6-b709-fd37e83b62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5c6d6704-c1be-48d0-823f-e0f8bcbfaae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Flow_SignoffStatus" ma:index="24" nillable="true" ma:displayName="Status de liberação" ma:internalName="Status_x0020_de_x0020_libera_x00e7__x00e3_o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f5f5d-fe7e-4cac-9b01-1bcee1fc457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24811b23-b01e-4c3c-983c-f6819dbeee91}" ma:internalName="TaxCatchAll" ma:showField="CatchAllData" ma:web="7d7f5f5d-fe7e-4cac-9b01-1bcee1fc457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2AAB04C-1CAE-4C8C-9743-847C4309A91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C7F49C3-1B0B-408D-BE04-D136C9DC1D55}">
  <ds:schemaRefs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dcmitype/"/>
    <ds:schemaRef ds:uri="d390a96d-db97-45e6-b709-fd37e83b62fb"/>
    <ds:schemaRef ds:uri="http://schemas.microsoft.com/office/infopath/2007/PartnerControls"/>
    <ds:schemaRef ds:uri="7d7f5f5d-fe7e-4cac-9b01-1bcee1fc4576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01B027EF-9E5C-4DB9-986E-3A135589B8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390a96d-db97-45e6-b709-fd37e83b62fb"/>
    <ds:schemaRef ds:uri="7d7f5f5d-fe7e-4cac-9b01-1bcee1fc457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Formato da proposta</vt:lpstr>
      <vt:lpstr>Endereços Ponta A</vt:lpstr>
      <vt:lpstr>Endereços Ponta B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2025-07-28T13:15:04Z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0x010100F3FE40DBF067FF488038228CE98A93E2</vt:lpwstr>
  </property>
  <property fmtid="{D5CDD505-2E9C-101B-9397-08002B2CF9AE}" pid="3" name="MediaServiceImageTags">
    <vt:lpwstr/>
  </property>
</Properties>
</file>